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C-001\Desktop\部数変更オリジナル\5月\沖縄タイムス５月資料\"/>
    </mc:Choice>
  </mc:AlternateContent>
  <xr:revisionPtr revIDLastSave="0" documentId="13_ncr:1_{11675530-6803-466A-A18D-EBE6D7AC807D}" xr6:coauthVersionLast="47" xr6:coauthVersionMax="47" xr10:uidLastSave="{00000000-0000-0000-0000-000000000000}"/>
  <bookViews>
    <workbookView xWindow="885" yWindow="1290" windowWidth="26190" windowHeight="13590" activeTab="2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申込書'!$D$9:$O$574</definedName>
    <definedName name="_xlnm.Print_Area" localSheetId="2">'折込チラシ　申込書'!$D$1:$O$574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C78" i="2" l="1"/>
  <c r="C76" i="2" s="1"/>
  <c r="C7" i="2"/>
  <c r="C8" i="2" l="1"/>
  <c r="C9" i="2"/>
  <c r="C10" i="2"/>
  <c r="C11" i="2"/>
  <c r="C12" i="2"/>
  <c r="C13" i="2"/>
  <c r="C14" i="2"/>
  <c r="C295" i="2"/>
  <c r="C281" i="2"/>
  <c r="C278" i="2"/>
  <c r="L446" i="7"/>
  <c r="K446" i="7"/>
  <c r="N425" i="7"/>
  <c r="M425" i="7"/>
  <c r="L425" i="7"/>
  <c r="K425" i="7"/>
  <c r="D46" i="8" s="1"/>
  <c r="F1" i="2"/>
  <c r="F6" i="8"/>
  <c r="C335" i="2"/>
  <c r="C301" i="2"/>
  <c r="G300" i="2"/>
  <c r="C115" i="2"/>
  <c r="K573" i="7"/>
  <c r="K572" i="7"/>
  <c r="K570" i="7"/>
  <c r="K568" i="7"/>
  <c r="K565" i="7"/>
  <c r="K563" i="7"/>
  <c r="K561" i="7"/>
  <c r="K555" i="7"/>
  <c r="K553" i="7"/>
  <c r="K551" i="7"/>
  <c r="K539" i="7"/>
  <c r="K536" i="7"/>
  <c r="K528" i="7"/>
  <c r="K524" i="7"/>
  <c r="K523" i="7"/>
  <c r="K521" i="7"/>
  <c r="K513" i="7"/>
  <c r="K512" i="7"/>
  <c r="K492" i="7"/>
  <c r="K485" i="7"/>
  <c r="K467" i="7"/>
  <c r="K418" i="7"/>
  <c r="K412" i="7"/>
  <c r="K394" i="7"/>
  <c r="K380" i="7"/>
  <c r="K373" i="7"/>
  <c r="K362" i="7"/>
  <c r="K355" i="7"/>
  <c r="K338" i="7"/>
  <c r="K337" i="7"/>
  <c r="K329" i="7"/>
  <c r="K319" i="7"/>
  <c r="K311" i="7"/>
  <c r="K293" i="7"/>
  <c r="K292" i="7"/>
  <c r="K279" i="7"/>
  <c r="K275" i="7"/>
  <c r="K268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E7" i="8" l="1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9" i="2"/>
  <c r="C280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10" i="2"/>
  <c r="C211" i="2"/>
  <c r="C212" i="2"/>
  <c r="C209" i="2"/>
  <c r="C208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5" i="2"/>
  <c r="G156" i="2"/>
  <c r="G157" i="2"/>
  <c r="G158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2" i="2"/>
  <c r="G98" i="2"/>
  <c r="G102" i="2"/>
  <c r="G96" i="2"/>
  <c r="G108" i="2"/>
  <c r="G109" i="2"/>
  <c r="G110" i="2"/>
  <c r="G104" i="2"/>
  <c r="G105" i="2"/>
  <c r="G106" i="2"/>
  <c r="G107" i="2"/>
  <c r="G111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105" i="2" s="1"/>
  <c r="C95" i="2"/>
  <c r="C96" i="2"/>
  <c r="C97" i="2"/>
  <c r="C98" i="2"/>
  <c r="C99" i="2"/>
  <c r="C100" i="2"/>
  <c r="G89" i="2"/>
  <c r="G90" i="2"/>
  <c r="G91" i="2"/>
  <c r="G73" i="2"/>
  <c r="G74" i="2"/>
  <c r="G75" i="2"/>
  <c r="G76" i="2"/>
  <c r="G77" i="2"/>
  <c r="G78" i="2"/>
  <c r="G79" i="2"/>
  <c r="G80" i="2"/>
  <c r="G81" i="2"/>
  <c r="G82" i="2"/>
  <c r="G72" i="2"/>
  <c r="G61" i="2"/>
  <c r="G62" i="2"/>
  <c r="G63" i="2"/>
  <c r="G64" i="2"/>
  <c r="G65" i="2"/>
  <c r="G66" i="2"/>
  <c r="G67" i="2"/>
  <c r="G60" i="2"/>
  <c r="G50" i="2"/>
  <c r="G51" i="2"/>
  <c r="G52" i="2"/>
  <c r="G53" i="2"/>
  <c r="G54" i="2"/>
  <c r="G55" i="2"/>
  <c r="G56" i="2"/>
  <c r="G4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79" i="2"/>
  <c r="G37" i="2"/>
  <c r="G38" i="2"/>
  <c r="G39" i="2"/>
  <c r="G40" i="2"/>
  <c r="G41" i="2"/>
  <c r="G42" i="2"/>
  <c r="G43" i="2"/>
  <c r="G36" i="2"/>
  <c r="G31" i="2"/>
  <c r="G32" i="2"/>
  <c r="G33" i="2"/>
  <c r="G34" i="2"/>
  <c r="G35" i="2"/>
  <c r="G30" i="2"/>
  <c r="C63" i="2"/>
  <c r="C64" i="2"/>
  <c r="C65" i="2"/>
  <c r="C66" i="2"/>
  <c r="C67" i="2"/>
  <c r="C68" i="2"/>
  <c r="C69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15" i="2"/>
  <c r="C6" i="2"/>
  <c r="C5" i="2" l="1"/>
  <c r="C274" i="2"/>
  <c r="C48" i="2"/>
  <c r="C334" i="2"/>
  <c r="G88" i="2"/>
  <c r="G327" i="2"/>
  <c r="G343" i="2"/>
  <c r="C321" i="2"/>
  <c r="C319" i="2" s="1"/>
  <c r="C346" i="2"/>
  <c r="G162" i="2"/>
  <c r="C338" i="2"/>
  <c r="G274" i="2"/>
  <c r="C296" i="2"/>
  <c r="G298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7" i="2"/>
  <c r="G28" i="2"/>
  <c r="C94" i="2"/>
  <c r="G3" i="2"/>
  <c r="B9" i="1" s="1"/>
  <c r="C23" i="2"/>
  <c r="C249" i="2"/>
  <c r="G260" i="2"/>
  <c r="G250" i="2"/>
  <c r="G48" i="2"/>
  <c r="B15" i="1" s="1"/>
  <c r="C264" i="2"/>
  <c r="C351" i="2"/>
  <c r="G59" i="2"/>
  <c r="C241" i="2"/>
  <c r="C139" i="2"/>
  <c r="C229" i="2"/>
  <c r="G71" i="2"/>
  <c r="G229" i="2"/>
  <c r="C157" i="2"/>
  <c r="G184" i="2"/>
  <c r="G16" i="2"/>
  <c r="C332" i="2" l="1"/>
  <c r="G86" i="2"/>
  <c r="C168" i="2"/>
  <c r="B19" i="1"/>
  <c r="G195" i="2"/>
  <c r="C184" i="2"/>
  <c r="C3" i="2"/>
  <c r="B12" i="1"/>
  <c r="L82" i="7"/>
  <c r="L59" i="7"/>
  <c r="D14" i="8"/>
  <c r="L160" i="7"/>
  <c r="D22" i="8"/>
  <c r="B21" i="1"/>
  <c r="D23" i="8"/>
  <c r="F1" i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5" i="7"/>
  <c r="N275" i="7"/>
  <c r="M279" i="7"/>
  <c r="N279" i="7"/>
  <c r="M292" i="7"/>
  <c r="N292" i="7"/>
  <c r="M293" i="7"/>
  <c r="N293" i="7"/>
  <c r="M311" i="7"/>
  <c r="N311" i="7"/>
  <c r="M319" i="7"/>
  <c r="N319" i="7"/>
  <c r="M329" i="7"/>
  <c r="N329" i="7"/>
  <c r="M337" i="7"/>
  <c r="N337" i="7"/>
  <c r="M338" i="7"/>
  <c r="N338" i="7"/>
  <c r="M355" i="7"/>
  <c r="N355" i="7"/>
  <c r="M362" i="7"/>
  <c r="N362" i="7"/>
  <c r="M373" i="7"/>
  <c r="N373" i="7"/>
  <c r="M380" i="7"/>
  <c r="N380" i="7"/>
  <c r="M394" i="7"/>
  <c r="N394" i="7"/>
  <c r="M412" i="7"/>
  <c r="N412" i="7"/>
  <c r="M418" i="7"/>
  <c r="N418" i="7"/>
  <c r="M446" i="7"/>
  <c r="N446" i="7"/>
  <c r="M467" i="7"/>
  <c r="N467" i="7"/>
  <c r="M485" i="7"/>
  <c r="N485" i="7"/>
  <c r="M492" i="7"/>
  <c r="N492" i="7"/>
  <c r="M512" i="7"/>
  <c r="N512" i="7"/>
  <c r="M513" i="7"/>
  <c r="N513" i="7"/>
  <c r="M521" i="7"/>
  <c r="N521" i="7"/>
  <c r="M523" i="7"/>
  <c r="N523" i="7"/>
  <c r="M524" i="7"/>
  <c r="N524" i="7"/>
  <c r="M528" i="7"/>
  <c r="N528" i="7"/>
  <c r="M536" i="7"/>
  <c r="N536" i="7"/>
  <c r="M539" i="7"/>
  <c r="N539" i="7"/>
  <c r="M551" i="7"/>
  <c r="N551" i="7"/>
  <c r="M553" i="7"/>
  <c r="N553" i="7"/>
  <c r="M555" i="7"/>
  <c r="N555" i="7"/>
  <c r="M561" i="7"/>
  <c r="N561" i="7"/>
  <c r="M563" i="7"/>
  <c r="N563" i="7"/>
  <c r="M565" i="7"/>
  <c r="N565" i="7"/>
  <c r="M568" i="7"/>
  <c r="N568" i="7"/>
  <c r="M570" i="7"/>
  <c r="N570" i="7"/>
  <c r="M572" i="7"/>
  <c r="N572" i="7"/>
  <c r="M573" i="7"/>
  <c r="N573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1" i="7" l="1"/>
  <c r="L40" i="7" l="1"/>
  <c r="L100" i="7"/>
  <c r="L177" i="7" l="1" a="1"/>
  <c r="L177" i="7" s="1"/>
  <c r="L536" i="7" l="1"/>
  <c r="L528" i="7"/>
  <c r="L524" i="7"/>
  <c r="L513" i="7"/>
  <c r="L573" i="7" l="1"/>
  <c r="L572" i="7"/>
  <c r="L570" i="7"/>
  <c r="L568" i="7"/>
  <c r="L565" i="7"/>
  <c r="L563" i="7"/>
  <c r="L561" i="7"/>
  <c r="L555" i="7"/>
  <c r="L553" i="7"/>
  <c r="L551" i="7"/>
  <c r="L539" i="7"/>
  <c r="L523" i="7"/>
  <c r="L512" i="7"/>
  <c r="L492" i="7"/>
  <c r="L485" i="7"/>
  <c r="L467" i="7"/>
  <c r="L418" i="7"/>
  <c r="L412" i="7"/>
  <c r="L394" i="7"/>
  <c r="L380" i="7"/>
  <c r="L373" i="7"/>
  <c r="L362" i="7"/>
  <c r="L355" i="7"/>
  <c r="L338" i="7"/>
  <c r="L337" i="7"/>
  <c r="L329" i="7"/>
  <c r="L319" i="7"/>
  <c r="L311" i="7"/>
  <c r="L293" i="7"/>
  <c r="L292" i="7"/>
  <c r="L279" i="7"/>
  <c r="L275" i="7"/>
  <c r="L268" i="7"/>
  <c r="L256" i="7"/>
  <c r="L246" i="7"/>
  <c r="L245" i="7"/>
  <c r="L238" i="7"/>
  <c r="L222" i="7"/>
  <c r="L171" i="7"/>
  <c r="L153" i="7"/>
  <c r="L148" i="7"/>
  <c r="L147" i="7"/>
  <c r="L135" i="7"/>
  <c r="L125" i="7"/>
  <c r="L11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<sst xmlns="http://schemas.openxmlformats.org/spreadsheetml/2006/main" count="5525" uniqueCount="2526">
  <si>
    <t>那覇市</t>
    <rPh sb="0" eb="2">
      <t>ナハ</t>
    </rPh>
    <rPh sb="2" eb="3">
      <t>シ</t>
    </rPh>
    <phoneticPr fontId="9"/>
  </si>
  <si>
    <t>沖縄市</t>
    <rPh sb="0" eb="2">
      <t>オキナワ</t>
    </rPh>
    <rPh sb="2" eb="3">
      <t>シ</t>
    </rPh>
    <phoneticPr fontId="9"/>
  </si>
  <si>
    <t>名護市</t>
    <rPh sb="0" eb="2">
      <t>ナゴ</t>
    </rPh>
    <rPh sb="2" eb="3">
      <t>シ</t>
    </rPh>
    <phoneticPr fontId="9"/>
  </si>
  <si>
    <t>豊見城市</t>
    <rPh sb="0" eb="3">
      <t>トミシロ</t>
    </rPh>
    <rPh sb="3" eb="4">
      <t>シ</t>
    </rPh>
    <phoneticPr fontId="9"/>
  </si>
  <si>
    <t>南風原町</t>
    <rPh sb="0" eb="3">
      <t>ハエバル</t>
    </rPh>
    <rPh sb="3" eb="4">
      <t>マチ</t>
    </rPh>
    <phoneticPr fontId="9"/>
  </si>
  <si>
    <t>与那原町</t>
    <rPh sb="0" eb="3">
      <t>ヨナバルチョウ</t>
    </rPh>
    <rPh sb="3" eb="4">
      <t>マチ</t>
    </rPh>
    <phoneticPr fontId="9"/>
  </si>
  <si>
    <t>宜野湾市</t>
    <rPh sb="0" eb="3">
      <t>ギノワンシ</t>
    </rPh>
    <rPh sb="3" eb="4">
      <t>イチ</t>
    </rPh>
    <phoneticPr fontId="9"/>
  </si>
  <si>
    <t>北中城村</t>
    <rPh sb="0" eb="2">
      <t>キタナカ</t>
    </rPh>
    <rPh sb="2" eb="3">
      <t>シロ</t>
    </rPh>
    <rPh sb="3" eb="4">
      <t>ムラ</t>
    </rPh>
    <phoneticPr fontId="9"/>
  </si>
  <si>
    <t>嘉手納町</t>
    <rPh sb="0" eb="3">
      <t>カデナ</t>
    </rPh>
    <rPh sb="3" eb="4">
      <t>マチ</t>
    </rPh>
    <phoneticPr fontId="9"/>
  </si>
  <si>
    <t>宜野座村</t>
    <rPh sb="0" eb="3">
      <t>ギノザ</t>
    </rPh>
    <rPh sb="3" eb="4">
      <t>ムラ</t>
    </rPh>
    <phoneticPr fontId="9"/>
  </si>
  <si>
    <t>今帰仁村</t>
    <rPh sb="0" eb="3">
      <t>ナキジンソン</t>
    </rPh>
    <rPh sb="3" eb="4">
      <t>ムラ</t>
    </rPh>
    <phoneticPr fontId="9"/>
  </si>
  <si>
    <t>大宜味村</t>
    <rPh sb="0" eb="3">
      <t>オオギミ</t>
    </rPh>
    <rPh sb="3" eb="4">
      <t>ムラ</t>
    </rPh>
    <phoneticPr fontId="9"/>
  </si>
  <si>
    <t>うるま市</t>
    <rPh sb="3" eb="4">
      <t>シ</t>
    </rPh>
    <phoneticPr fontId="9"/>
  </si>
  <si>
    <t>南城市</t>
    <rPh sb="0" eb="2">
      <t>ナンジョウ</t>
    </rPh>
    <rPh sb="2" eb="3">
      <t>シ</t>
    </rPh>
    <phoneticPr fontId="9"/>
  </si>
  <si>
    <t>八重瀬町</t>
    <rPh sb="0" eb="2">
      <t>ヤエ</t>
    </rPh>
    <rPh sb="2" eb="3">
      <t>セ</t>
    </rPh>
    <rPh sb="3" eb="4">
      <t>チョウ</t>
    </rPh>
    <phoneticPr fontId="9"/>
  </si>
  <si>
    <t>地      域</t>
    <rPh sb="0" eb="1">
      <t>チ</t>
    </rPh>
    <rPh sb="7" eb="8">
      <t>イキ</t>
    </rPh>
    <phoneticPr fontId="9"/>
  </si>
  <si>
    <t>南大東村</t>
    <phoneticPr fontId="9"/>
  </si>
  <si>
    <t xml:space="preserve"> </t>
    <phoneticPr fontId="9"/>
  </si>
  <si>
    <t>伊是名村</t>
    <phoneticPr fontId="9"/>
  </si>
  <si>
    <t>伊平屋村</t>
    <phoneticPr fontId="9"/>
  </si>
  <si>
    <t>渡嘉敷村</t>
    <phoneticPr fontId="9"/>
  </si>
  <si>
    <t>座間味村</t>
    <phoneticPr fontId="9"/>
  </si>
  <si>
    <t>沖永良部</t>
    <phoneticPr fontId="9"/>
  </si>
  <si>
    <t>渡名喜村</t>
    <phoneticPr fontId="9"/>
  </si>
  <si>
    <t>糸満市</t>
    <rPh sb="0" eb="2">
      <t>イトマン</t>
    </rPh>
    <rPh sb="2" eb="3">
      <t>シ</t>
    </rPh>
    <phoneticPr fontId="9"/>
  </si>
  <si>
    <t>（旧 小禄）</t>
    <rPh sb="1" eb="2">
      <t>キュウ</t>
    </rPh>
    <rPh sb="3" eb="5">
      <t>オロク</t>
    </rPh>
    <phoneticPr fontId="9"/>
  </si>
  <si>
    <t>（旧 コザ）</t>
    <rPh sb="1" eb="2">
      <t>キュウ</t>
    </rPh>
    <phoneticPr fontId="9"/>
  </si>
  <si>
    <t>（旧 美里）</t>
    <rPh sb="1" eb="2">
      <t>キュウ</t>
    </rPh>
    <rPh sb="3" eb="5">
      <t>ミサト</t>
    </rPh>
    <phoneticPr fontId="9"/>
  </si>
  <si>
    <t>（旧 名護）</t>
    <rPh sb="1" eb="2">
      <t>キュウ</t>
    </rPh>
    <rPh sb="3" eb="5">
      <t>ナゴ</t>
    </rPh>
    <phoneticPr fontId="9"/>
  </si>
  <si>
    <t>（旧 屋部）</t>
    <rPh sb="1" eb="2">
      <t>キュウ</t>
    </rPh>
    <rPh sb="3" eb="4">
      <t>ヤ</t>
    </rPh>
    <rPh sb="4" eb="5">
      <t>ブ</t>
    </rPh>
    <phoneticPr fontId="9"/>
  </si>
  <si>
    <t>（旧 久志）</t>
    <phoneticPr fontId="9"/>
  </si>
  <si>
    <t>（旧 羽地）</t>
    <phoneticPr fontId="9"/>
  </si>
  <si>
    <t>国頭村</t>
    <rPh sb="0" eb="2">
      <t>クニガミ</t>
    </rPh>
    <rPh sb="2" eb="3">
      <t>ソン</t>
    </rPh>
    <phoneticPr fontId="9"/>
  </si>
  <si>
    <t>東村</t>
    <rPh sb="0" eb="2">
      <t>ヒガシソン</t>
    </rPh>
    <phoneticPr fontId="9"/>
  </si>
  <si>
    <t>(県外離島)</t>
    <phoneticPr fontId="9"/>
  </si>
  <si>
    <t>粟国村</t>
    <phoneticPr fontId="9"/>
  </si>
  <si>
    <t>本部町</t>
    <rPh sb="0" eb="2">
      <t>モトブ</t>
    </rPh>
    <rPh sb="2" eb="3">
      <t>マチ</t>
    </rPh>
    <phoneticPr fontId="9"/>
  </si>
  <si>
    <t>恩納村</t>
    <rPh sb="0" eb="2">
      <t>オンナ</t>
    </rPh>
    <rPh sb="2" eb="3">
      <t>ソン</t>
    </rPh>
    <phoneticPr fontId="9"/>
  </si>
  <si>
    <t>金武町</t>
    <rPh sb="0" eb="2">
      <t>キン</t>
    </rPh>
    <rPh sb="2" eb="3">
      <t>チョウ</t>
    </rPh>
    <phoneticPr fontId="9"/>
  </si>
  <si>
    <t>北谷町</t>
    <rPh sb="0" eb="2">
      <t>チャタン</t>
    </rPh>
    <rPh sb="2" eb="3">
      <t>チョウ</t>
    </rPh>
    <phoneticPr fontId="9"/>
  </si>
  <si>
    <t>読谷村</t>
    <rPh sb="0" eb="2">
      <t>ヨミタン</t>
    </rPh>
    <rPh sb="2" eb="3">
      <t>ムラ</t>
    </rPh>
    <phoneticPr fontId="9"/>
  </si>
  <si>
    <t>中城村</t>
    <rPh sb="0" eb="2">
      <t>ナカグスク</t>
    </rPh>
    <rPh sb="2" eb="3">
      <t>ムラ</t>
    </rPh>
    <phoneticPr fontId="9"/>
  </si>
  <si>
    <t>浦添市</t>
    <rPh sb="0" eb="2">
      <t>ウラソエ</t>
    </rPh>
    <rPh sb="2" eb="3">
      <t>シ</t>
    </rPh>
    <phoneticPr fontId="9"/>
  </si>
  <si>
    <t>西原町</t>
    <rPh sb="0" eb="2">
      <t>ニシハラ</t>
    </rPh>
    <rPh sb="2" eb="3">
      <t>チョウ</t>
    </rPh>
    <phoneticPr fontId="9"/>
  </si>
  <si>
    <t>空港直送</t>
  </si>
  <si>
    <t>新聞折込</t>
    <rPh sb="0" eb="2">
      <t>シンブン</t>
    </rPh>
    <rPh sb="2" eb="4">
      <t>オリコミ</t>
    </rPh>
    <phoneticPr fontId="9"/>
  </si>
  <si>
    <t>中部地区</t>
    <phoneticPr fontId="9"/>
  </si>
  <si>
    <t>南部地区</t>
    <phoneticPr fontId="9"/>
  </si>
  <si>
    <t>北部地区</t>
    <phoneticPr fontId="9"/>
  </si>
  <si>
    <t>本島　合計</t>
    <phoneticPr fontId="9"/>
  </si>
  <si>
    <t>離島　合計</t>
    <phoneticPr fontId="9"/>
  </si>
  <si>
    <t>総　合　計</t>
    <phoneticPr fontId="9"/>
  </si>
  <si>
    <t>サイズ</t>
    <phoneticPr fontId="20"/>
  </si>
  <si>
    <t>沖縄タイムス</t>
    <phoneticPr fontId="20"/>
  </si>
  <si>
    <t>総合計／申込み合計</t>
    <rPh sb="4" eb="6">
      <t>モウシコ</t>
    </rPh>
    <rPh sb="7" eb="9">
      <t>ゴウケイ</t>
    </rPh>
    <phoneticPr fontId="20"/>
  </si>
  <si>
    <t>（本島合計）</t>
  </si>
  <si>
    <t>Mail（本社）：</t>
    <rPh sb="5" eb="7">
      <t>ホンシャ</t>
    </rPh>
    <phoneticPr fontId="20"/>
  </si>
  <si>
    <t>（離島合計）</t>
  </si>
  <si>
    <t>Mail（中部）：</t>
    <rPh sb="5" eb="7">
      <t>チュウブ</t>
    </rPh>
    <phoneticPr fontId="20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</si>
  <si>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</si>
  <si>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市町村</t>
  </si>
  <si>
    <t>地域</t>
  </si>
  <si>
    <t>ｺｰﾄﾞ</t>
  </si>
  <si>
    <t>販売店</t>
  </si>
  <si>
    <t>備考</t>
  </si>
  <si>
    <t>201</t>
  </si>
  <si>
    <t>001</t>
  </si>
  <si>
    <t>　全域　</t>
    <rPh sb="1" eb="3">
      <t>ゼンイキ</t>
    </rPh>
    <phoneticPr fontId="20"/>
  </si>
  <si>
    <t>那覇市</t>
  </si>
  <si>
    <t>　小計</t>
  </si>
  <si>
    <t>0</t>
  </si>
  <si>
    <t>0000103</t>
  </si>
  <si>
    <t>那覇西販売センター</t>
  </si>
  <si>
    <t>0000105</t>
  </si>
  <si>
    <t>0000106</t>
  </si>
  <si>
    <t>0000107</t>
  </si>
  <si>
    <t>泊一丁目</t>
  </si>
  <si>
    <t>0000108</t>
  </si>
  <si>
    <t>泊二丁目</t>
  </si>
  <si>
    <t>0000109</t>
  </si>
  <si>
    <t>0000117</t>
  </si>
  <si>
    <t>牧志･久茂地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</si>
  <si>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</si>
  <si>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</si>
  <si>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</si>
  <si>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</si>
  <si>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</si>
  <si>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</si>
  <si>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</si>
  <si>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</si>
  <si>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</si>
  <si>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</si>
  <si>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</si>
  <si>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</si>
  <si>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</si>
  <si>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</si>
  <si>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</si>
  <si>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</si>
  <si>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</si>
  <si>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</si>
  <si>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</si>
  <si>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</si>
  <si>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</si>
  <si>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</si>
  <si>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</si>
  <si>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</si>
  <si>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</si>
  <si>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</si>
  <si>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</si>
  <si>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</si>
  <si>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</si>
  <si>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</si>
  <si>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</si>
  <si>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</si>
  <si>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</si>
  <si>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</si>
  <si>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</si>
  <si>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</si>
  <si>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</si>
  <si>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</si>
  <si>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</si>
  <si>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</si>
  <si>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</si>
  <si>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</si>
  <si>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</si>
  <si>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</si>
  <si>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</si>
  <si>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</si>
  <si>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</si>
  <si>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</si>
  <si>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</si>
  <si>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</si>
  <si>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</si>
  <si>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</si>
  <si>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</si>
  <si>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</si>
  <si>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</si>
  <si>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</si>
  <si>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</si>
  <si>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</si>
  <si>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</si>
  <si>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</si>
  <si>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</si>
  <si>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</si>
  <si>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</si>
  <si>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</si>
  <si>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</si>
  <si>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</si>
  <si>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</si>
  <si>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</si>
  <si>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</si>
  <si>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</si>
  <si>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</si>
  <si>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</si>
  <si>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</si>
  <si>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</si>
  <si>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</si>
  <si>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</si>
  <si>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</si>
  <si>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</si>
  <si>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</si>
  <si>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</si>
  <si>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0000322</t>
  </si>
  <si>
    <t>大度</t>
  </si>
  <si>
    <t>0000325</t>
  </si>
  <si>
    <t>宇江城(糸満)</t>
  </si>
  <si>
    <t>0000326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</si>
  <si>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</si>
  <si>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</si>
  <si>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</si>
  <si>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</si>
  <si>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</si>
  <si>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</si>
  <si>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</si>
  <si>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</si>
  <si>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</si>
  <si>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</si>
  <si>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</si>
  <si>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</si>
  <si>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</si>
  <si>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</si>
  <si>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</si>
  <si>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</si>
  <si>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</si>
  <si>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</si>
  <si>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</si>
  <si>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</si>
  <si>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</si>
  <si>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</si>
  <si>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</si>
  <si>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</si>
  <si>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</si>
  <si>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</si>
  <si>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</si>
  <si>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</si>
  <si>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</si>
  <si>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</si>
  <si>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</si>
  <si>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</si>
  <si>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</si>
  <si>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</si>
  <si>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</si>
  <si>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</si>
  <si>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</si>
  <si>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</si>
  <si>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</si>
  <si>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</si>
  <si>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</si>
  <si>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</si>
  <si>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</si>
  <si>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</si>
  <si>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</si>
  <si>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</si>
  <si>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</si>
  <si>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</si>
  <si>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</si>
  <si>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</si>
  <si>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</si>
  <si>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</si>
  <si>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</si>
  <si>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</si>
  <si>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</si>
  <si>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</si>
  <si>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</si>
  <si>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</si>
  <si>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</si>
  <si>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</si>
  <si>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</si>
  <si>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</si>
  <si>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</si>
  <si>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</si>
  <si>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</si>
  <si>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</si>
  <si>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</si>
  <si>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</si>
  <si>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</si>
  <si>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</si>
  <si>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</si>
  <si>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</si>
  <si>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</si>
  <si>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</si>
  <si>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</si>
  <si>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</si>
  <si>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</si>
  <si>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</si>
  <si>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</si>
  <si>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</si>
  <si>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</si>
  <si>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</si>
  <si>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</si>
  <si>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</si>
  <si>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</si>
  <si>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</si>
  <si>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</si>
  <si>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</si>
  <si>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</si>
  <si>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</si>
  <si>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</si>
  <si>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</si>
  <si>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</si>
  <si>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</si>
  <si>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</si>
  <si>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</si>
  <si>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</si>
  <si>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知名(知念)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</si>
  <si>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</si>
  <si>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</si>
  <si>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</si>
  <si>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</si>
  <si>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</si>
  <si>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</si>
  <si>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</si>
  <si>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</si>
  <si>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</si>
  <si>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</si>
  <si>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</si>
  <si>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</si>
  <si>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</si>
  <si>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</si>
  <si>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</si>
  <si>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</si>
  <si>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</si>
  <si>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</si>
  <si>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</si>
  <si>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</si>
  <si>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</si>
  <si>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</si>
  <si>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</si>
  <si>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</si>
  <si>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</si>
  <si>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</si>
  <si>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</si>
  <si>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</si>
  <si>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</si>
  <si>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</si>
  <si>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</si>
  <si>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</si>
  <si>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</si>
  <si>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</si>
  <si>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</si>
  <si>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</si>
  <si>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</si>
  <si>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</si>
  <si>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</si>
  <si>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</si>
  <si>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</si>
  <si>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</si>
  <si>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</si>
  <si>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</si>
  <si>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</si>
  <si>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</si>
  <si>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</si>
  <si>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</si>
  <si>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</si>
  <si>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</si>
  <si>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</si>
  <si>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</si>
  <si>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</si>
  <si>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</si>
  <si>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</si>
  <si>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</si>
  <si>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</si>
  <si>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</si>
  <si>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</si>
  <si>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</si>
  <si>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</si>
  <si>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</si>
  <si>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</si>
  <si>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</si>
  <si>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</si>
  <si>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</si>
  <si>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</si>
  <si>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</si>
  <si>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</si>
  <si>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</si>
  <si>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</si>
  <si>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</si>
  <si>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</si>
  <si>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</si>
  <si>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</si>
  <si>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</si>
  <si>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</si>
  <si>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</si>
  <si>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</si>
  <si>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</si>
  <si>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</si>
  <si>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</si>
  <si>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</si>
  <si>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</si>
  <si>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</si>
  <si>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</si>
  <si>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</si>
  <si>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</si>
  <si>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</si>
  <si>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</si>
  <si>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</si>
  <si>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</si>
  <si>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</si>
  <si>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</si>
  <si>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</si>
  <si>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</si>
  <si>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</si>
  <si>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</si>
  <si>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</si>
  <si>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</si>
  <si>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</si>
  <si>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</si>
  <si>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</si>
  <si>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</si>
  <si>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</si>
  <si>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</si>
  <si>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</si>
  <si>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</si>
  <si>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</si>
  <si>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</si>
  <si>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</si>
  <si>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</si>
  <si>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</si>
  <si>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</si>
  <si>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</si>
  <si>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</si>
  <si>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</si>
  <si>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</si>
  <si>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</si>
  <si>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</si>
  <si>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</si>
  <si>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</si>
  <si>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</si>
  <si>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</si>
  <si>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</si>
  <si>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</si>
  <si>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</si>
  <si>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</si>
  <si>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</si>
  <si>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</si>
  <si>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</si>
  <si>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</si>
  <si>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</si>
  <si>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</si>
  <si>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</si>
  <si>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</si>
  <si>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</si>
  <si>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</si>
  <si>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</si>
  <si>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</si>
  <si>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</si>
  <si>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</si>
  <si>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</si>
  <si>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</si>
  <si>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</si>
  <si>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</si>
  <si>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</si>
  <si>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</si>
  <si>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</si>
  <si>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</si>
  <si>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</si>
  <si>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</si>
  <si>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</si>
  <si>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</si>
  <si>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</si>
  <si>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</si>
  <si>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</si>
  <si>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</si>
  <si>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</si>
  <si>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</si>
  <si>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</si>
  <si>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</si>
  <si>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</si>
  <si>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</si>
  <si>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</si>
  <si>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</si>
  <si>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</si>
  <si>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</si>
  <si>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</si>
  <si>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</si>
  <si>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</si>
  <si>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</si>
  <si>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</si>
  <si>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</si>
  <si>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</si>
  <si>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</si>
  <si>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</si>
  <si>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</si>
  <si>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</si>
  <si>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</si>
  <si>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</si>
  <si>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</si>
  <si>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</si>
  <si>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</si>
  <si>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</si>
  <si>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</si>
  <si>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</si>
  <si>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</si>
  <si>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</si>
  <si>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</si>
  <si>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</si>
  <si>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</si>
  <si>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</si>
  <si>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</si>
  <si>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</si>
  <si>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</si>
  <si>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</si>
  <si>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</si>
  <si>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</si>
  <si>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</si>
  <si>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</si>
  <si>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</si>
  <si>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</si>
  <si>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</si>
  <si>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</si>
  <si>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</si>
  <si>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</si>
  <si>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</si>
  <si>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</si>
  <si>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</si>
  <si>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</si>
  <si>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</si>
  <si>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</si>
  <si>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</si>
  <si>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</si>
  <si>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</si>
  <si>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</si>
  <si>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</si>
  <si>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</si>
  <si>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</si>
  <si>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</si>
  <si>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</si>
  <si>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</si>
  <si>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</si>
  <si>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</si>
  <si>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</si>
  <si>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</si>
  <si>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</si>
  <si>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</si>
  <si>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</si>
  <si>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</si>
  <si>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</si>
  <si>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</si>
  <si>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</si>
  <si>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</si>
  <si>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</si>
  <si>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</si>
  <si>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</si>
  <si>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</si>
  <si>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</si>
  <si>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</si>
  <si>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</si>
  <si>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</si>
  <si>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</si>
  <si>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</si>
  <si>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</si>
  <si>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</si>
  <si>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</si>
  <si>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</si>
  <si>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</si>
  <si>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</si>
  <si>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</si>
  <si>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</si>
  <si>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</si>
  <si>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</si>
  <si>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</si>
  <si>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</si>
  <si>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</si>
  <si>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</si>
  <si>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</si>
  <si>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</si>
  <si>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</si>
  <si>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</si>
  <si>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</si>
  <si>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</si>
  <si>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</si>
  <si>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</si>
  <si>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</si>
  <si>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</si>
  <si>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</si>
  <si>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</si>
  <si>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</si>
  <si>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</si>
  <si>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</si>
  <si>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</si>
  <si>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</si>
  <si>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</si>
  <si>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</si>
  <si>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</si>
  <si>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</si>
  <si>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</si>
  <si>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</si>
  <si>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</si>
  <si>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</si>
  <si>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</si>
  <si>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</si>
  <si>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</si>
  <si>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</si>
  <si>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</si>
  <si>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</si>
  <si>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</si>
  <si>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</si>
  <si>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</si>
  <si>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</si>
  <si>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</si>
  <si>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</si>
  <si>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</si>
  <si>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</si>
  <si>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</si>
  <si>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</si>
  <si>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</si>
  <si>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</si>
  <si>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</si>
  <si>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</si>
  <si>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</si>
  <si>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</si>
  <si>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</si>
  <si>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</si>
  <si>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</si>
  <si>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</si>
  <si>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</si>
  <si>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</si>
  <si>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</si>
  <si>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</si>
  <si>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</si>
  <si>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</si>
  <si>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</si>
  <si>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</si>
  <si>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</si>
  <si>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</si>
  <si>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</si>
  <si>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</si>
  <si>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</si>
  <si>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</si>
  <si>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</si>
  <si>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</si>
  <si>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</si>
  <si>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</si>
  <si>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</si>
  <si>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</si>
  <si>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</si>
  <si>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</si>
  <si>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</si>
  <si>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</si>
  <si>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</si>
  <si>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</si>
  <si>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</si>
  <si>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</si>
  <si>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</si>
  <si>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</si>
  <si>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</si>
  <si>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</si>
  <si>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</si>
  <si>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</si>
  <si>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</si>
  <si>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</si>
  <si>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</si>
  <si>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</si>
  <si>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</si>
  <si>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</si>
  <si>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</si>
  <si>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</si>
  <si>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</si>
  <si>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</si>
  <si>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</si>
  <si>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</si>
  <si>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</si>
  <si>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</si>
  <si>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</si>
  <si>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</si>
  <si>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</si>
  <si>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</si>
  <si>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</si>
  <si>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</si>
  <si>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</si>
  <si>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</si>
  <si>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</si>
  <si>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</si>
  <si>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</si>
  <si>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</si>
  <si>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</si>
  <si>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</si>
  <si>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</si>
  <si>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</si>
  <si>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</si>
  <si>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</si>
  <si>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</si>
  <si>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</si>
  <si>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</si>
  <si>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</si>
  <si>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</si>
  <si>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</si>
  <si>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</si>
  <si>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</si>
  <si>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</si>
  <si>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</si>
  <si>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</si>
  <si>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</si>
  <si>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</si>
  <si>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</si>
  <si>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</si>
  <si>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</si>
  <si>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</si>
  <si>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</si>
  <si>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</si>
  <si>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</si>
  <si>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</si>
  <si>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</si>
  <si>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</si>
  <si>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</si>
  <si>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</si>
  <si>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</si>
  <si>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</si>
  <si>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</si>
  <si>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</si>
  <si>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</si>
  <si>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</si>
  <si>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</si>
  <si>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</si>
  <si>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</si>
  <si>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</si>
  <si>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</si>
  <si>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</si>
  <si>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</si>
  <si>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</si>
  <si>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</si>
  <si>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</si>
  <si>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</si>
  <si>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</si>
  <si>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</si>
  <si>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</si>
  <si>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</si>
  <si>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</si>
  <si>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</si>
  <si>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</si>
  <si>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</si>
  <si>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</si>
  <si>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</si>
  <si>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</si>
  <si>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</si>
  <si>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</si>
  <si>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</si>
  <si>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</si>
  <si>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</si>
  <si>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</si>
  <si>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</si>
  <si>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</si>
  <si>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</si>
  <si>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</si>
  <si>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</si>
  <si>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</si>
  <si>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</si>
  <si>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</si>
  <si>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</si>
  <si>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</si>
  <si>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</si>
  <si>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</si>
  <si>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</si>
  <si>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</si>
  <si>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</si>
  <si>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</si>
  <si>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</si>
  <si>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</si>
  <si>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</si>
  <si>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</si>
  <si>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</si>
  <si>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</si>
  <si>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</si>
  <si>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</si>
  <si>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</si>
  <si>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</si>
  <si>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</si>
  <si>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</si>
  <si>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</si>
  <si>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</si>
  <si>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</si>
  <si>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</si>
  <si>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</si>
  <si>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</si>
  <si>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</si>
  <si>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</si>
  <si>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</si>
  <si>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</si>
  <si>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</si>
  <si>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</si>
  <si>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</si>
  <si>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</si>
  <si>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</si>
  <si>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</si>
  <si>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</si>
  <si>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</si>
  <si>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</si>
  <si>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</si>
  <si>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</si>
  <si>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</si>
  <si>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</si>
  <si>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</si>
  <si>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</si>
  <si>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</si>
  <si>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</si>
  <si>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</si>
  <si>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</si>
  <si>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</si>
  <si>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</si>
  <si>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</si>
  <si>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</si>
  <si>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</si>
  <si>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</si>
  <si>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</si>
  <si>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</si>
  <si>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</si>
  <si>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</si>
  <si>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</si>
  <si>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</si>
  <si>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</si>
  <si>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</si>
  <si>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</si>
  <si>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</si>
  <si>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</si>
  <si>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</si>
  <si>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</si>
  <si>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</si>
  <si>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</si>
  <si>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</si>
  <si>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</si>
  <si>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</si>
  <si>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</si>
  <si>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</si>
  <si>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</si>
  <si>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</si>
  <si>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</si>
  <si>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</si>
  <si>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</si>
  <si>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</si>
  <si>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</si>
  <si>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</si>
  <si>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</si>
  <si>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</si>
  <si>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</si>
  <si>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</si>
  <si>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</si>
  <si>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</si>
  <si>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</si>
  <si>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</si>
  <si>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</si>
  <si>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</si>
  <si>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</si>
  <si>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</si>
  <si>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</si>
  <si>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</si>
  <si>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</si>
  <si>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</si>
  <si>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</si>
  <si>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</si>
  <si>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</si>
  <si>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</si>
  <si>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</si>
  <si>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</si>
  <si>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</si>
  <si>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</si>
  <si>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</si>
  <si>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</si>
  <si>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</si>
  <si>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</si>
  <si>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</si>
  <si>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</si>
  <si>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</si>
  <si>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</si>
  <si>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</si>
  <si>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</si>
  <si>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</si>
  <si>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</si>
  <si>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</si>
  <si>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</si>
  <si>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</si>
  <si>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</si>
  <si>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</si>
  <si>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</si>
  <si>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</si>
  <si>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</si>
  <si>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</si>
  <si>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</si>
  <si>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</si>
  <si>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</si>
  <si>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</si>
  <si>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</si>
  <si>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</si>
  <si>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</si>
  <si>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</si>
  <si>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</si>
  <si>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</si>
  <si>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</si>
  <si>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</si>
  <si>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</si>
  <si>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</si>
  <si>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</si>
  <si>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</si>
  <si>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</si>
  <si>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</si>
  <si>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</si>
  <si>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</si>
  <si>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</si>
  <si>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</si>
  <si>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</si>
  <si>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</si>
  <si>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</si>
  <si>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</si>
  <si>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</si>
  <si>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</si>
  <si>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</si>
  <si>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</si>
  <si>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</si>
  <si>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</si>
  <si>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</si>
  <si>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</si>
  <si>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</si>
  <si>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</si>
  <si>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</si>
  <si>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</si>
  <si>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</si>
  <si>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</si>
  <si>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</si>
  <si>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</si>
  <si>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</si>
  <si>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</si>
  <si>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</si>
  <si>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</si>
  <si>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</si>
  <si>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</si>
  <si>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</si>
  <si>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</si>
  <si>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</si>
  <si>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</si>
  <si>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</si>
  <si>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</si>
  <si>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</si>
  <si>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</si>
  <si>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</si>
  <si>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</si>
  <si>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</si>
  <si>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</si>
  <si>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</si>
  <si>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</si>
  <si>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</si>
  <si>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</si>
  <si>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</si>
  <si>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</si>
  <si>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</si>
  <si>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</si>
  <si>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</si>
  <si>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</si>
  <si>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</si>
  <si>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</si>
  <si>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</si>
  <si>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</si>
  <si>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</si>
  <si>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</si>
  <si>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</si>
  <si>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</si>
  <si>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</si>
  <si>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</si>
  <si>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</si>
  <si>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</si>
  <si>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</si>
  <si>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</si>
  <si>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</si>
  <si>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</si>
  <si>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</si>
  <si>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</si>
  <si>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</si>
  <si>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</si>
  <si>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</si>
  <si>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</si>
  <si>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</si>
  <si>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</si>
  <si>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</si>
  <si>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</si>
  <si>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</si>
  <si>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</si>
  <si>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</si>
  <si>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</si>
  <si>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</si>
  <si>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</si>
  <si>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</si>
  <si>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</si>
  <si>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</si>
  <si>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</si>
  <si>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</si>
  <si>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</si>
  <si>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</si>
  <si>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</si>
  <si>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</si>
  <si>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</si>
  <si>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</si>
  <si>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</si>
  <si>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</si>
  <si>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</si>
  <si>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</si>
  <si>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</si>
  <si>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</si>
  <si>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</si>
  <si>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</si>
  <si>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</si>
  <si>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</si>
  <si>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</si>
  <si>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</si>
  <si>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</si>
  <si>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</si>
  <si>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</si>
  <si>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</si>
  <si>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</si>
  <si>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</si>
  <si>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</si>
  <si>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</si>
  <si>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</si>
  <si>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</si>
  <si>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</si>
  <si>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</si>
  <si>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</si>
  <si>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</si>
  <si>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</si>
  <si>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</si>
  <si>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</si>
  <si>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</si>
  <si>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</si>
  <si>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</si>
  <si>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</si>
  <si>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</si>
  <si>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</si>
  <si>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</si>
  <si>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</si>
  <si>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</si>
  <si>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</si>
  <si>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</si>
  <si>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</si>
  <si>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</si>
  <si>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</si>
  <si>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</si>
  <si>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</si>
  <si>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</si>
  <si>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</si>
  <si>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</si>
  <si>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</si>
  <si>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</si>
  <si>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</si>
  <si>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</si>
  <si>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</si>
  <si>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</si>
  <si>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</si>
  <si>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</si>
  <si>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</si>
  <si>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</si>
  <si>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</si>
  <si>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</si>
  <si>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</si>
  <si>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</si>
  <si>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</si>
  <si>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</si>
  <si>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</si>
  <si>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</si>
  <si>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</si>
  <si>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</si>
  <si>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</si>
  <si>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</si>
  <si>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</si>
  <si>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</si>
  <si>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</si>
  <si>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</si>
  <si>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</si>
  <si>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</si>
  <si>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</si>
  <si>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</si>
  <si>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</si>
  <si>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</si>
  <si>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</si>
  <si>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</si>
  <si>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</si>
  <si>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</si>
  <si>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</si>
  <si>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</si>
  <si>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</si>
  <si>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</si>
  <si>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</si>
  <si>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</si>
  <si>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</si>
  <si>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</si>
  <si>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</si>
  <si>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</si>
  <si>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</si>
  <si>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</si>
  <si>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</si>
  <si>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</si>
  <si>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</si>
  <si>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</si>
  <si>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</si>
  <si>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</si>
  <si>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</si>
  <si>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</si>
  <si>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</si>
  <si>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</si>
  <si>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</si>
  <si>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</si>
  <si>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</si>
  <si>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</si>
  <si>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</si>
  <si>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</si>
  <si>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</si>
  <si>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</si>
  <si>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</si>
  <si>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</si>
  <si>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</si>
  <si>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</si>
  <si>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</si>
  <si>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</si>
  <si>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</si>
  <si>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</si>
  <si>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</si>
  <si>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</si>
  <si>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</si>
  <si>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</si>
  <si>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</si>
  <si>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</si>
  <si>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</si>
  <si>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</si>
  <si>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</si>
  <si>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</si>
  <si>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</si>
  <si>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</si>
  <si>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</si>
  <si>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</si>
  <si>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</si>
  <si>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</si>
  <si>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</si>
  <si>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</si>
  <si>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</si>
  <si>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</si>
  <si>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</si>
  <si>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</si>
  <si>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</si>
  <si>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</si>
  <si>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</si>
  <si>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</si>
  <si>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</si>
  <si>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</si>
  <si>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</si>
  <si>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</si>
  <si>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</si>
  <si>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</si>
  <si>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</si>
  <si>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</si>
  <si>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</si>
  <si>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</si>
  <si>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</si>
  <si>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</si>
  <si>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0"/>
  </si>
  <si>
    <t>折込日</t>
    <rPh sb="0" eb="2">
      <t>オリコミ</t>
    </rPh>
    <rPh sb="2" eb="3">
      <t>ビ</t>
    </rPh>
    <phoneticPr fontId="20"/>
  </si>
  <si>
    <t>折込チラシ部数表</t>
    <phoneticPr fontId="20"/>
  </si>
  <si>
    <t>多良間村*</t>
    <rPh sb="0" eb="4">
      <t>タラマソン</t>
    </rPh>
    <phoneticPr fontId="9"/>
  </si>
  <si>
    <t>竹富町*</t>
    <rPh sb="0" eb="3">
      <t>タケトミチョウ</t>
    </rPh>
    <phoneticPr fontId="9"/>
  </si>
  <si>
    <t>与那国町*</t>
    <rPh sb="0" eb="4">
      <t>ヨナグニチョウ</t>
    </rPh>
    <phoneticPr fontId="9"/>
  </si>
  <si>
    <t>宮古島市*</t>
    <phoneticPr fontId="9"/>
  </si>
  <si>
    <t>石垣市*</t>
    <rPh sb="0" eb="3">
      <t>イシガキシ</t>
    </rPh>
    <phoneticPr fontId="9"/>
  </si>
  <si>
    <t>福里直送（旧城辺）</t>
    <rPh sb="5" eb="6">
      <t>キュウ</t>
    </rPh>
    <phoneticPr fontId="9"/>
  </si>
  <si>
    <t>宮古北販売（旧平良）</t>
    <rPh sb="6" eb="7">
      <t>キュウ</t>
    </rPh>
    <phoneticPr fontId="9"/>
  </si>
  <si>
    <t>池間（旧平良）</t>
    <phoneticPr fontId="9"/>
  </si>
  <si>
    <t>下地直送（旧下地）</t>
    <phoneticPr fontId="9"/>
  </si>
  <si>
    <t>伊良部（旧伊良部）</t>
    <phoneticPr fontId="9"/>
  </si>
  <si>
    <t>多良間（多良間）</t>
    <phoneticPr fontId="9"/>
  </si>
  <si>
    <t>石垣東西（石垣）</t>
    <phoneticPr fontId="9"/>
  </si>
  <si>
    <t>川平(石垣）</t>
    <phoneticPr fontId="9"/>
  </si>
  <si>
    <t>石垣直送（石垣）</t>
    <phoneticPr fontId="9"/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</si>
  <si>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</si>
  <si>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</si>
  <si>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</si>
  <si>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</si>
  <si>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船浦（竹富）</t>
    <phoneticPr fontId="9"/>
  </si>
  <si>
    <t>船浮（竹富）</t>
    <phoneticPr fontId="9"/>
  </si>
  <si>
    <t>祖納（与那国）</t>
    <phoneticPr fontId="9"/>
  </si>
  <si>
    <t>久部良（与那国）</t>
    <phoneticPr fontId="9"/>
  </si>
  <si>
    <t>久米島西（具志川）</t>
    <phoneticPr fontId="9"/>
  </si>
  <si>
    <t>久米島東（具志川）</t>
    <phoneticPr fontId="9"/>
  </si>
  <si>
    <t>西銘（具志川)</t>
    <phoneticPr fontId="9"/>
  </si>
  <si>
    <t>大原（具志川)</t>
    <phoneticPr fontId="9"/>
  </si>
  <si>
    <t>仲泊・兼城（具志川)</t>
    <phoneticPr fontId="9"/>
  </si>
  <si>
    <t>嘉手苅（具志川)</t>
    <phoneticPr fontId="9"/>
  </si>
  <si>
    <t>儀間（仲里）</t>
    <phoneticPr fontId="9"/>
  </si>
  <si>
    <t>真謝（仲里)</t>
    <phoneticPr fontId="9"/>
  </si>
  <si>
    <t>阿嘉（仲里)</t>
    <phoneticPr fontId="9"/>
  </si>
  <si>
    <t>真我里（仲里）</t>
    <phoneticPr fontId="9"/>
  </si>
  <si>
    <t>比嘉（仲里）</t>
    <phoneticPr fontId="9"/>
  </si>
  <si>
    <t>169</t>
    <phoneticPr fontId="9"/>
  </si>
  <si>
    <t>170</t>
    <phoneticPr fontId="9"/>
  </si>
  <si>
    <t>171</t>
    <phoneticPr fontId="9"/>
  </si>
  <si>
    <t>173</t>
    <phoneticPr fontId="9"/>
  </si>
  <si>
    <t>174</t>
    <phoneticPr fontId="9"/>
  </si>
  <si>
    <t>182</t>
    <phoneticPr fontId="9"/>
  </si>
  <si>
    <t>5909</t>
    <phoneticPr fontId="9"/>
  </si>
  <si>
    <t>販 売 店</t>
    <rPh sb="0" eb="1">
      <t>ハン</t>
    </rPh>
    <rPh sb="2" eb="3">
      <t>バイ</t>
    </rPh>
    <rPh sb="4" eb="5">
      <t>ミセ</t>
    </rPh>
    <phoneticPr fontId="9"/>
  </si>
  <si>
    <t>石嶺団地</t>
    <phoneticPr fontId="9"/>
  </si>
  <si>
    <t>306</t>
    <phoneticPr fontId="9"/>
  </si>
  <si>
    <t>308</t>
    <phoneticPr fontId="9"/>
  </si>
  <si>
    <t>310</t>
    <phoneticPr fontId="9"/>
  </si>
  <si>
    <t>316</t>
    <phoneticPr fontId="9"/>
  </si>
  <si>
    <t>321</t>
    <phoneticPr fontId="9"/>
  </si>
  <si>
    <t>322</t>
    <phoneticPr fontId="9"/>
  </si>
  <si>
    <t>325</t>
    <phoneticPr fontId="9"/>
  </si>
  <si>
    <t>326</t>
    <phoneticPr fontId="9"/>
  </si>
  <si>
    <t>328</t>
    <phoneticPr fontId="9"/>
  </si>
  <si>
    <t>335</t>
    <phoneticPr fontId="9"/>
  </si>
  <si>
    <t>337</t>
    <phoneticPr fontId="9"/>
  </si>
  <si>
    <t>338</t>
    <phoneticPr fontId="9"/>
  </si>
  <si>
    <t>343</t>
    <phoneticPr fontId="9"/>
  </si>
  <si>
    <t>344</t>
    <phoneticPr fontId="9"/>
  </si>
  <si>
    <t>348</t>
    <phoneticPr fontId="9"/>
  </si>
  <si>
    <t>350</t>
    <phoneticPr fontId="9"/>
  </si>
  <si>
    <t>351</t>
    <phoneticPr fontId="9"/>
  </si>
  <si>
    <t>352</t>
    <phoneticPr fontId="9"/>
  </si>
  <si>
    <t>354</t>
    <phoneticPr fontId="9"/>
  </si>
  <si>
    <t>402</t>
    <phoneticPr fontId="9"/>
  </si>
  <si>
    <t>405</t>
    <phoneticPr fontId="9"/>
  </si>
  <si>
    <t>409</t>
    <phoneticPr fontId="9"/>
  </si>
  <si>
    <t>413</t>
    <phoneticPr fontId="9"/>
  </si>
  <si>
    <t>415</t>
    <phoneticPr fontId="9"/>
  </si>
  <si>
    <t>416</t>
    <phoneticPr fontId="9"/>
  </si>
  <si>
    <t>421</t>
    <phoneticPr fontId="9"/>
  </si>
  <si>
    <t>422</t>
    <phoneticPr fontId="9"/>
  </si>
  <si>
    <t>424</t>
    <phoneticPr fontId="9"/>
  </si>
  <si>
    <t>426</t>
    <phoneticPr fontId="9"/>
  </si>
  <si>
    <t>428</t>
    <phoneticPr fontId="9"/>
  </si>
  <si>
    <t>430</t>
    <phoneticPr fontId="9"/>
  </si>
  <si>
    <t>431</t>
    <phoneticPr fontId="9"/>
  </si>
  <si>
    <t>432</t>
    <phoneticPr fontId="9"/>
  </si>
  <si>
    <t>宮古島市</t>
    <rPh sb="2" eb="3">
      <t>ジマ</t>
    </rPh>
    <rPh sb="3" eb="4">
      <t>シ</t>
    </rPh>
    <phoneticPr fontId="9"/>
  </si>
  <si>
    <t>多良間村</t>
    <rPh sb="0" eb="4">
      <t>タラマソン</t>
    </rPh>
    <phoneticPr fontId="9"/>
  </si>
  <si>
    <t>八重山</t>
    <phoneticPr fontId="9"/>
  </si>
  <si>
    <t>石垣市</t>
    <rPh sb="0" eb="3">
      <t>イシガキシ</t>
    </rPh>
    <phoneticPr fontId="9"/>
  </si>
  <si>
    <t>竹富町</t>
    <rPh sb="0" eb="3">
      <t>タケトミチョウ</t>
    </rPh>
    <phoneticPr fontId="9"/>
  </si>
  <si>
    <t>与那国町</t>
    <rPh sb="0" eb="4">
      <t>ヨナグニチョウ</t>
    </rPh>
    <phoneticPr fontId="9"/>
  </si>
  <si>
    <t>久米島町</t>
    <rPh sb="3" eb="4">
      <t>チョウ</t>
    </rPh>
    <phoneticPr fontId="9"/>
  </si>
  <si>
    <t>伊江村</t>
    <rPh sb="2" eb="3">
      <t>ソン</t>
    </rPh>
    <phoneticPr fontId="9"/>
  </si>
  <si>
    <t>首里第一</t>
    <phoneticPr fontId="9"/>
  </si>
  <si>
    <t>CD</t>
    <phoneticPr fontId="9"/>
  </si>
  <si>
    <t>701</t>
    <phoneticPr fontId="9"/>
  </si>
  <si>
    <t>702</t>
    <phoneticPr fontId="9"/>
  </si>
  <si>
    <t>703</t>
    <phoneticPr fontId="9"/>
  </si>
  <si>
    <t>705</t>
    <phoneticPr fontId="9"/>
  </si>
  <si>
    <t>706</t>
    <phoneticPr fontId="9"/>
  </si>
  <si>
    <t>708</t>
    <phoneticPr fontId="9"/>
  </si>
  <si>
    <t>709</t>
    <phoneticPr fontId="9"/>
  </si>
  <si>
    <t>711</t>
    <phoneticPr fontId="9"/>
  </si>
  <si>
    <t>713</t>
    <phoneticPr fontId="9"/>
  </si>
  <si>
    <t>714</t>
    <phoneticPr fontId="9"/>
  </si>
  <si>
    <t>716</t>
    <phoneticPr fontId="9"/>
  </si>
  <si>
    <t>718</t>
    <phoneticPr fontId="9"/>
  </si>
  <si>
    <t>719</t>
    <phoneticPr fontId="9"/>
  </si>
  <si>
    <t>720</t>
    <phoneticPr fontId="9"/>
  </si>
  <si>
    <t>603</t>
    <phoneticPr fontId="9"/>
  </si>
  <si>
    <t>606</t>
    <phoneticPr fontId="9"/>
  </si>
  <si>
    <t>609</t>
    <phoneticPr fontId="9"/>
  </si>
  <si>
    <t>613</t>
    <phoneticPr fontId="9"/>
  </si>
  <si>
    <t>614</t>
    <phoneticPr fontId="9"/>
  </si>
  <si>
    <t>616</t>
    <phoneticPr fontId="9"/>
  </si>
  <si>
    <t>501</t>
    <phoneticPr fontId="9"/>
  </si>
  <si>
    <t>502</t>
    <phoneticPr fontId="9"/>
  </si>
  <si>
    <t>503</t>
    <phoneticPr fontId="9"/>
  </si>
  <si>
    <t>504</t>
    <phoneticPr fontId="9"/>
  </si>
  <si>
    <t>506</t>
    <phoneticPr fontId="9"/>
  </si>
  <si>
    <t>507</t>
    <phoneticPr fontId="9"/>
  </si>
  <si>
    <t>508</t>
    <phoneticPr fontId="9"/>
  </si>
  <si>
    <t>516</t>
    <phoneticPr fontId="9"/>
  </si>
  <si>
    <t>517</t>
    <phoneticPr fontId="9"/>
  </si>
  <si>
    <t>905</t>
    <phoneticPr fontId="9"/>
  </si>
  <si>
    <t>906</t>
    <phoneticPr fontId="9"/>
  </si>
  <si>
    <t>908</t>
    <phoneticPr fontId="9"/>
  </si>
  <si>
    <t>910</t>
    <phoneticPr fontId="9"/>
  </si>
  <si>
    <t>911</t>
    <phoneticPr fontId="9"/>
  </si>
  <si>
    <t>1703</t>
    <phoneticPr fontId="9"/>
  </si>
  <si>
    <t>1707</t>
    <phoneticPr fontId="9"/>
  </si>
  <si>
    <t>1710</t>
    <phoneticPr fontId="9"/>
  </si>
  <si>
    <t>1713</t>
    <phoneticPr fontId="9"/>
  </si>
  <si>
    <t>1714</t>
    <phoneticPr fontId="9"/>
  </si>
  <si>
    <t>1715</t>
    <phoneticPr fontId="9"/>
  </si>
  <si>
    <t>1801</t>
    <phoneticPr fontId="9"/>
  </si>
  <si>
    <t>1802</t>
    <phoneticPr fontId="9"/>
  </si>
  <si>
    <t>1804</t>
    <phoneticPr fontId="9"/>
  </si>
  <si>
    <t>1806</t>
    <phoneticPr fontId="9"/>
  </si>
  <si>
    <t>1808</t>
    <phoneticPr fontId="9"/>
  </si>
  <si>
    <t>1809</t>
    <phoneticPr fontId="9"/>
  </si>
  <si>
    <t>1810</t>
    <phoneticPr fontId="9"/>
  </si>
  <si>
    <t>1811</t>
    <phoneticPr fontId="9"/>
  </si>
  <si>
    <t>1812</t>
    <phoneticPr fontId="9"/>
  </si>
  <si>
    <t>1814</t>
    <phoneticPr fontId="9"/>
  </si>
  <si>
    <t>1815</t>
    <phoneticPr fontId="9"/>
  </si>
  <si>
    <t>1816</t>
    <phoneticPr fontId="9"/>
  </si>
  <si>
    <t>1817</t>
    <phoneticPr fontId="9"/>
  </si>
  <si>
    <t>1819</t>
    <phoneticPr fontId="9"/>
  </si>
  <si>
    <t>1821</t>
    <phoneticPr fontId="9"/>
  </si>
  <si>
    <t>1904</t>
    <phoneticPr fontId="9"/>
  </si>
  <si>
    <t>1905</t>
    <phoneticPr fontId="9"/>
  </si>
  <si>
    <t>1908</t>
    <phoneticPr fontId="9"/>
  </si>
  <si>
    <t>1910</t>
    <phoneticPr fontId="9"/>
  </si>
  <si>
    <t>1914</t>
    <phoneticPr fontId="9"/>
  </si>
  <si>
    <t>1402</t>
    <phoneticPr fontId="9"/>
  </si>
  <si>
    <t>1405</t>
    <phoneticPr fontId="9"/>
  </si>
  <si>
    <t>1410</t>
    <phoneticPr fontId="9"/>
  </si>
  <si>
    <t>1412</t>
    <phoneticPr fontId="9"/>
  </si>
  <si>
    <t>1413</t>
    <phoneticPr fontId="9"/>
  </si>
  <si>
    <t>1414</t>
    <phoneticPr fontId="9"/>
  </si>
  <si>
    <t>1435</t>
    <phoneticPr fontId="9"/>
  </si>
  <si>
    <t>1436</t>
    <phoneticPr fontId="9"/>
  </si>
  <si>
    <t>6430</t>
    <phoneticPr fontId="9"/>
  </si>
  <si>
    <t>1501</t>
    <phoneticPr fontId="9"/>
  </si>
  <si>
    <t>1503</t>
    <phoneticPr fontId="9"/>
  </si>
  <si>
    <t>1505</t>
    <phoneticPr fontId="9"/>
  </si>
  <si>
    <t>1507</t>
    <phoneticPr fontId="9"/>
  </si>
  <si>
    <t>1510</t>
    <phoneticPr fontId="9"/>
  </si>
  <si>
    <t>1512</t>
    <phoneticPr fontId="9"/>
  </si>
  <si>
    <t>1514</t>
    <phoneticPr fontId="9"/>
  </si>
  <si>
    <t>1516</t>
    <phoneticPr fontId="9"/>
  </si>
  <si>
    <t>1517</t>
    <phoneticPr fontId="9"/>
  </si>
  <si>
    <t>1518</t>
    <phoneticPr fontId="9"/>
  </si>
  <si>
    <t>1519</t>
    <phoneticPr fontId="9"/>
  </si>
  <si>
    <t>1520</t>
    <phoneticPr fontId="9"/>
  </si>
  <si>
    <t>1521</t>
    <phoneticPr fontId="9"/>
  </si>
  <si>
    <t>1525</t>
    <phoneticPr fontId="9"/>
  </si>
  <si>
    <t>1526</t>
    <phoneticPr fontId="9"/>
  </si>
  <si>
    <t>1531</t>
    <phoneticPr fontId="9"/>
  </si>
  <si>
    <t>2001</t>
    <phoneticPr fontId="9"/>
  </si>
  <si>
    <t>2004</t>
    <phoneticPr fontId="9"/>
  </si>
  <si>
    <t>2005</t>
    <phoneticPr fontId="9"/>
  </si>
  <si>
    <t>2006</t>
    <phoneticPr fontId="9"/>
  </si>
  <si>
    <t>2008</t>
    <phoneticPr fontId="9"/>
  </si>
  <si>
    <t>2102</t>
    <phoneticPr fontId="9"/>
  </si>
  <si>
    <t>2103</t>
    <phoneticPr fontId="9"/>
  </si>
  <si>
    <t>2105</t>
    <phoneticPr fontId="9"/>
  </si>
  <si>
    <t>2106</t>
    <phoneticPr fontId="9"/>
  </si>
  <si>
    <t>2107</t>
    <phoneticPr fontId="9"/>
  </si>
  <si>
    <t>2109</t>
    <phoneticPr fontId="9"/>
  </si>
  <si>
    <t>2110</t>
    <phoneticPr fontId="9"/>
  </si>
  <si>
    <t>2112</t>
    <phoneticPr fontId="9"/>
  </si>
  <si>
    <t>2538</t>
    <phoneticPr fontId="9"/>
  </si>
  <si>
    <t>2539</t>
    <phoneticPr fontId="9"/>
  </si>
  <si>
    <t>2542</t>
    <phoneticPr fontId="9"/>
  </si>
  <si>
    <t>2543</t>
    <phoneticPr fontId="9"/>
  </si>
  <si>
    <t>2544</t>
    <phoneticPr fontId="9"/>
  </si>
  <si>
    <t>2545</t>
    <phoneticPr fontId="9"/>
  </si>
  <si>
    <t>2556</t>
    <phoneticPr fontId="9"/>
  </si>
  <si>
    <t>2557</t>
    <phoneticPr fontId="9"/>
  </si>
  <si>
    <t>2558</t>
    <phoneticPr fontId="9"/>
  </si>
  <si>
    <t>2572</t>
    <phoneticPr fontId="9"/>
  </si>
  <si>
    <t>2546</t>
    <phoneticPr fontId="9"/>
  </si>
  <si>
    <t>2547</t>
    <phoneticPr fontId="9"/>
  </si>
  <si>
    <t>2548</t>
    <phoneticPr fontId="9"/>
  </si>
  <si>
    <t>2549</t>
    <phoneticPr fontId="9"/>
  </si>
  <si>
    <t>2550</t>
    <phoneticPr fontId="9"/>
  </si>
  <si>
    <t>2551</t>
    <phoneticPr fontId="9"/>
  </si>
  <si>
    <t>2501</t>
    <phoneticPr fontId="9"/>
  </si>
  <si>
    <t>2502</t>
    <phoneticPr fontId="9"/>
  </si>
  <si>
    <t>2503</t>
    <phoneticPr fontId="9"/>
  </si>
  <si>
    <t>2504</t>
    <phoneticPr fontId="9"/>
  </si>
  <si>
    <t>2507</t>
    <phoneticPr fontId="9"/>
  </si>
  <si>
    <t>2508</t>
    <phoneticPr fontId="9"/>
  </si>
  <si>
    <t>2509</t>
    <phoneticPr fontId="9"/>
  </si>
  <si>
    <t>2510</t>
    <phoneticPr fontId="9"/>
  </si>
  <si>
    <t>2511</t>
    <phoneticPr fontId="9"/>
  </si>
  <si>
    <t>2512</t>
    <phoneticPr fontId="9"/>
  </si>
  <si>
    <t>2513</t>
    <phoneticPr fontId="9"/>
  </si>
  <si>
    <t>2515</t>
    <phoneticPr fontId="9"/>
  </si>
  <si>
    <t>2601</t>
    <phoneticPr fontId="9"/>
  </si>
  <si>
    <t>2602</t>
    <phoneticPr fontId="9"/>
  </si>
  <si>
    <t>2603</t>
    <phoneticPr fontId="9"/>
  </si>
  <si>
    <t>2604</t>
    <phoneticPr fontId="9"/>
  </si>
  <si>
    <t>2607</t>
    <phoneticPr fontId="9"/>
  </si>
  <si>
    <t>2901</t>
    <phoneticPr fontId="9"/>
  </si>
  <si>
    <t>2902</t>
    <phoneticPr fontId="9"/>
  </si>
  <si>
    <t>2904</t>
    <phoneticPr fontId="9"/>
  </si>
  <si>
    <t>2905</t>
    <phoneticPr fontId="9"/>
  </si>
  <si>
    <t>2909</t>
    <phoneticPr fontId="9"/>
  </si>
  <si>
    <t>2910</t>
    <phoneticPr fontId="9"/>
  </si>
  <si>
    <t>2912</t>
    <phoneticPr fontId="9"/>
  </si>
  <si>
    <t>2913</t>
    <phoneticPr fontId="9"/>
  </si>
  <si>
    <t>2914</t>
    <phoneticPr fontId="9"/>
  </si>
  <si>
    <t>2915</t>
    <phoneticPr fontId="9"/>
  </si>
  <si>
    <t>2917</t>
    <phoneticPr fontId="9"/>
  </si>
  <si>
    <t>2918</t>
    <phoneticPr fontId="9"/>
  </si>
  <si>
    <t>2919</t>
    <phoneticPr fontId="9"/>
  </si>
  <si>
    <t>2922</t>
    <phoneticPr fontId="9"/>
  </si>
  <si>
    <t>2924</t>
    <phoneticPr fontId="9"/>
  </si>
  <si>
    <t>2925</t>
    <phoneticPr fontId="9"/>
  </si>
  <si>
    <t>2927</t>
    <phoneticPr fontId="9"/>
  </si>
  <si>
    <t>2932</t>
    <phoneticPr fontId="9"/>
  </si>
  <si>
    <t>2933</t>
    <phoneticPr fontId="9"/>
  </si>
  <si>
    <t>3001</t>
    <phoneticPr fontId="9"/>
  </si>
  <si>
    <t>3002</t>
    <phoneticPr fontId="9"/>
  </si>
  <si>
    <t>3004</t>
    <phoneticPr fontId="9"/>
  </si>
  <si>
    <t>3005</t>
    <phoneticPr fontId="9"/>
  </si>
  <si>
    <t>3006</t>
    <phoneticPr fontId="9"/>
  </si>
  <si>
    <t>3007</t>
    <phoneticPr fontId="9"/>
  </si>
  <si>
    <t>3008</t>
    <phoneticPr fontId="9"/>
  </si>
  <si>
    <t>3010</t>
    <phoneticPr fontId="9"/>
  </si>
  <si>
    <t>3012</t>
    <phoneticPr fontId="9"/>
  </si>
  <si>
    <t>3013</t>
    <phoneticPr fontId="9"/>
  </si>
  <si>
    <t>3014</t>
    <phoneticPr fontId="9"/>
  </si>
  <si>
    <t>3019</t>
    <phoneticPr fontId="9"/>
  </si>
  <si>
    <t>3020</t>
    <phoneticPr fontId="9"/>
  </si>
  <si>
    <t>3022</t>
    <phoneticPr fontId="9"/>
  </si>
  <si>
    <t>3025</t>
    <phoneticPr fontId="9"/>
  </si>
  <si>
    <t>3026</t>
    <phoneticPr fontId="9"/>
  </si>
  <si>
    <t>3028</t>
    <phoneticPr fontId="9"/>
  </si>
  <si>
    <t>3030</t>
    <phoneticPr fontId="9"/>
  </si>
  <si>
    <t>3031</t>
    <phoneticPr fontId="9"/>
  </si>
  <si>
    <t>3701</t>
    <phoneticPr fontId="9"/>
  </si>
  <si>
    <t>3702</t>
    <phoneticPr fontId="9"/>
  </si>
  <si>
    <t>3703</t>
    <phoneticPr fontId="9"/>
  </si>
  <si>
    <t>3706</t>
    <phoneticPr fontId="9"/>
  </si>
  <si>
    <t>3707</t>
    <phoneticPr fontId="9"/>
  </si>
  <si>
    <t>4104</t>
    <phoneticPr fontId="9"/>
  </si>
  <si>
    <t>4103</t>
    <phoneticPr fontId="9"/>
  </si>
  <si>
    <t>4201</t>
    <phoneticPr fontId="9"/>
  </si>
  <si>
    <t>4301</t>
    <phoneticPr fontId="9"/>
  </si>
  <si>
    <t>4307</t>
    <phoneticPr fontId="9"/>
  </si>
  <si>
    <t>4308</t>
    <phoneticPr fontId="9"/>
  </si>
  <si>
    <t>4401</t>
    <phoneticPr fontId="9"/>
  </si>
  <si>
    <t>4402</t>
    <phoneticPr fontId="9"/>
  </si>
  <si>
    <t>4403</t>
    <phoneticPr fontId="9"/>
  </si>
  <si>
    <t>4404</t>
    <phoneticPr fontId="9"/>
  </si>
  <si>
    <t>4405</t>
    <phoneticPr fontId="9"/>
  </si>
  <si>
    <t>4406</t>
    <phoneticPr fontId="9"/>
  </si>
  <si>
    <t>4411</t>
    <phoneticPr fontId="9"/>
  </si>
  <si>
    <t>4501</t>
    <phoneticPr fontId="9"/>
  </si>
  <si>
    <t>4502</t>
    <phoneticPr fontId="9"/>
  </si>
  <si>
    <t>4601</t>
    <phoneticPr fontId="9"/>
  </si>
  <si>
    <t>4602</t>
    <phoneticPr fontId="9"/>
  </si>
  <si>
    <t>4603</t>
    <phoneticPr fontId="9"/>
  </si>
  <si>
    <t>4604</t>
    <phoneticPr fontId="9"/>
  </si>
  <si>
    <t>4605</t>
    <phoneticPr fontId="9"/>
  </si>
  <si>
    <t>4606</t>
    <phoneticPr fontId="9"/>
  </si>
  <si>
    <t>4702</t>
    <phoneticPr fontId="9"/>
  </si>
  <si>
    <t>4703</t>
    <phoneticPr fontId="9"/>
  </si>
  <si>
    <t>4705</t>
    <phoneticPr fontId="9"/>
  </si>
  <si>
    <t>4706</t>
    <phoneticPr fontId="9"/>
  </si>
  <si>
    <t>4707</t>
    <phoneticPr fontId="9"/>
  </si>
  <si>
    <t>福里直送（城辺）</t>
    <phoneticPr fontId="9"/>
  </si>
  <si>
    <t>宮古北販売（平良）</t>
    <phoneticPr fontId="9"/>
  </si>
  <si>
    <t>宮古南販売（平良）</t>
    <phoneticPr fontId="9"/>
  </si>
  <si>
    <t>池間（平良）</t>
    <phoneticPr fontId="9"/>
  </si>
  <si>
    <t>下地直送（下地）</t>
    <phoneticPr fontId="9"/>
  </si>
  <si>
    <t>伊良部（伊良部）</t>
    <phoneticPr fontId="9"/>
  </si>
  <si>
    <t>佐良浜（伊良部）</t>
    <phoneticPr fontId="9"/>
  </si>
  <si>
    <t>宮　古</t>
    <rPh sb="0" eb="1">
      <t>ミヤ</t>
    </rPh>
    <rPh sb="2" eb="3">
      <t>コ</t>
    </rPh>
    <phoneticPr fontId="9"/>
  </si>
  <si>
    <t>1101</t>
    <phoneticPr fontId="9"/>
  </si>
  <si>
    <t>1102</t>
    <phoneticPr fontId="9"/>
  </si>
  <si>
    <t>1103</t>
    <phoneticPr fontId="9"/>
  </si>
  <si>
    <t>1105</t>
    <phoneticPr fontId="9"/>
  </si>
  <si>
    <t>1108</t>
    <phoneticPr fontId="9"/>
  </si>
  <si>
    <t>1110</t>
    <phoneticPr fontId="9"/>
  </si>
  <si>
    <t>1111</t>
    <phoneticPr fontId="9"/>
  </si>
  <si>
    <t>1112</t>
    <phoneticPr fontId="9"/>
  </si>
  <si>
    <t>1001</t>
    <phoneticPr fontId="9"/>
  </si>
  <si>
    <t>1002</t>
    <phoneticPr fontId="9"/>
  </si>
  <si>
    <t>1003</t>
    <phoneticPr fontId="9"/>
  </si>
  <si>
    <t>1006</t>
    <phoneticPr fontId="9"/>
  </si>
  <si>
    <t>1007</t>
    <phoneticPr fontId="9"/>
  </si>
  <si>
    <t>1008</t>
    <phoneticPr fontId="9"/>
  </si>
  <si>
    <t>1011</t>
    <phoneticPr fontId="9"/>
  </si>
  <si>
    <t>1012</t>
    <phoneticPr fontId="9"/>
  </si>
  <si>
    <t>801</t>
    <phoneticPr fontId="9"/>
  </si>
  <si>
    <t>802</t>
    <phoneticPr fontId="9"/>
  </si>
  <si>
    <t>803</t>
    <phoneticPr fontId="9"/>
  </si>
  <si>
    <t>804</t>
    <phoneticPr fontId="9"/>
  </si>
  <si>
    <t>806</t>
    <phoneticPr fontId="9"/>
  </si>
  <si>
    <t>810</t>
    <phoneticPr fontId="9"/>
  </si>
  <si>
    <t>811</t>
    <phoneticPr fontId="9"/>
  </si>
  <si>
    <t>814</t>
    <phoneticPr fontId="9"/>
  </si>
  <si>
    <t>816</t>
    <phoneticPr fontId="9"/>
  </si>
  <si>
    <t>818</t>
    <phoneticPr fontId="9"/>
  </si>
  <si>
    <t>819</t>
    <phoneticPr fontId="9"/>
  </si>
  <si>
    <t>1202</t>
    <phoneticPr fontId="9"/>
  </si>
  <si>
    <t>1206</t>
    <phoneticPr fontId="9"/>
  </si>
  <si>
    <t>1209</t>
    <phoneticPr fontId="9"/>
  </si>
  <si>
    <t>205</t>
    <phoneticPr fontId="9"/>
  </si>
  <si>
    <t>207</t>
    <phoneticPr fontId="9"/>
  </si>
  <si>
    <t>209</t>
    <phoneticPr fontId="9"/>
  </si>
  <si>
    <t>210</t>
    <phoneticPr fontId="9"/>
  </si>
  <si>
    <t>212</t>
    <phoneticPr fontId="9"/>
  </si>
  <si>
    <t>213</t>
    <phoneticPr fontId="9"/>
  </si>
  <si>
    <t>214</t>
    <phoneticPr fontId="9"/>
  </si>
  <si>
    <t>217</t>
    <phoneticPr fontId="9"/>
  </si>
  <si>
    <t>222</t>
    <phoneticPr fontId="9"/>
  </si>
  <si>
    <t>224</t>
    <phoneticPr fontId="9"/>
  </si>
  <si>
    <t>225</t>
    <phoneticPr fontId="9"/>
  </si>
  <si>
    <t>228</t>
    <phoneticPr fontId="9"/>
  </si>
  <si>
    <t>235</t>
    <phoneticPr fontId="9"/>
  </si>
  <si>
    <t>236</t>
    <phoneticPr fontId="9"/>
  </si>
  <si>
    <t>238</t>
    <phoneticPr fontId="9"/>
  </si>
  <si>
    <t>239</t>
    <phoneticPr fontId="9"/>
  </si>
  <si>
    <t>1301</t>
    <phoneticPr fontId="9"/>
  </si>
  <si>
    <t>1303</t>
    <phoneticPr fontId="9"/>
  </si>
  <si>
    <t>1305</t>
    <phoneticPr fontId="9"/>
  </si>
  <si>
    <t>1307</t>
    <phoneticPr fontId="9"/>
  </si>
  <si>
    <t>1310</t>
    <phoneticPr fontId="9"/>
  </si>
  <si>
    <t>1311</t>
    <phoneticPr fontId="9"/>
  </si>
  <si>
    <t>1312</t>
    <phoneticPr fontId="9"/>
  </si>
  <si>
    <t>1313</t>
    <phoneticPr fontId="9"/>
  </si>
  <si>
    <t>1316</t>
    <phoneticPr fontId="9"/>
  </si>
  <si>
    <t>1319</t>
    <phoneticPr fontId="9"/>
  </si>
  <si>
    <t>1322</t>
    <phoneticPr fontId="9"/>
  </si>
  <si>
    <t>1327</t>
    <phoneticPr fontId="9"/>
  </si>
  <si>
    <t>1329</t>
    <phoneticPr fontId="9"/>
  </si>
  <si>
    <t>1330</t>
    <phoneticPr fontId="9"/>
  </si>
  <si>
    <t>1407</t>
    <phoneticPr fontId="9"/>
  </si>
  <si>
    <t>1418</t>
    <phoneticPr fontId="9"/>
  </si>
  <si>
    <t>1419</t>
    <phoneticPr fontId="9"/>
  </si>
  <si>
    <t>1420</t>
    <phoneticPr fontId="9"/>
  </si>
  <si>
    <t>1423</t>
    <phoneticPr fontId="9"/>
  </si>
  <si>
    <t>1425</t>
    <phoneticPr fontId="9"/>
  </si>
  <si>
    <t>1426</t>
    <phoneticPr fontId="9"/>
  </si>
  <si>
    <t>1429</t>
    <phoneticPr fontId="9"/>
  </si>
  <si>
    <t>1430</t>
    <phoneticPr fontId="9"/>
  </si>
  <si>
    <t>1432</t>
    <phoneticPr fontId="9"/>
  </si>
  <si>
    <t>2203</t>
    <phoneticPr fontId="9"/>
  </si>
  <si>
    <t>2205</t>
    <phoneticPr fontId="9"/>
  </si>
  <si>
    <t>2206</t>
    <phoneticPr fontId="9"/>
  </si>
  <si>
    <t>2302</t>
    <phoneticPr fontId="9"/>
  </si>
  <si>
    <t>2303</t>
    <phoneticPr fontId="9"/>
  </si>
  <si>
    <t>2305</t>
    <phoneticPr fontId="9"/>
  </si>
  <si>
    <t>2401</t>
    <phoneticPr fontId="9"/>
  </si>
  <si>
    <t>2402</t>
    <phoneticPr fontId="9"/>
  </si>
  <si>
    <t>2403</t>
    <phoneticPr fontId="9"/>
  </si>
  <si>
    <t>2404</t>
    <phoneticPr fontId="9"/>
  </si>
  <si>
    <t>2405</t>
    <phoneticPr fontId="9"/>
  </si>
  <si>
    <t>2407</t>
    <phoneticPr fontId="9"/>
  </si>
  <si>
    <t>2408</t>
    <phoneticPr fontId="9"/>
  </si>
  <si>
    <t>2411</t>
    <phoneticPr fontId="9"/>
  </si>
  <si>
    <t>2413</t>
    <phoneticPr fontId="9"/>
  </si>
  <si>
    <t>2414</t>
    <phoneticPr fontId="9"/>
  </si>
  <si>
    <t>2415</t>
    <phoneticPr fontId="9"/>
  </si>
  <si>
    <t>2417</t>
    <phoneticPr fontId="9"/>
  </si>
  <si>
    <t>1602</t>
    <phoneticPr fontId="9"/>
  </si>
  <si>
    <t>1604</t>
    <phoneticPr fontId="9"/>
  </si>
  <si>
    <t>1605</t>
    <phoneticPr fontId="9"/>
  </si>
  <si>
    <t>1609</t>
    <phoneticPr fontId="9"/>
  </si>
  <si>
    <t>1610</t>
    <phoneticPr fontId="9"/>
  </si>
  <si>
    <t>1611</t>
    <phoneticPr fontId="9"/>
  </si>
  <si>
    <t>2516</t>
    <phoneticPr fontId="9"/>
  </si>
  <si>
    <t>2517</t>
    <phoneticPr fontId="9"/>
  </si>
  <si>
    <t>2518</t>
    <phoneticPr fontId="9"/>
  </si>
  <si>
    <t>2519</t>
    <phoneticPr fontId="9"/>
  </si>
  <si>
    <t>2520</t>
    <phoneticPr fontId="9"/>
  </si>
  <si>
    <t>2521</t>
    <phoneticPr fontId="9"/>
  </si>
  <si>
    <t>2522</t>
    <phoneticPr fontId="9"/>
  </si>
  <si>
    <t>2523</t>
    <phoneticPr fontId="9"/>
  </si>
  <si>
    <t>2525</t>
    <phoneticPr fontId="9"/>
  </si>
  <si>
    <t>2527</t>
    <phoneticPr fontId="9"/>
  </si>
  <si>
    <t>2552</t>
    <phoneticPr fontId="9"/>
  </si>
  <si>
    <t>2553</t>
    <phoneticPr fontId="9"/>
  </si>
  <si>
    <t>2554</t>
    <phoneticPr fontId="9"/>
  </si>
  <si>
    <t>2561</t>
    <phoneticPr fontId="9"/>
  </si>
  <si>
    <t>2565</t>
    <phoneticPr fontId="9"/>
  </si>
  <si>
    <t>2574</t>
    <phoneticPr fontId="9"/>
  </si>
  <si>
    <t>2528</t>
    <phoneticPr fontId="9"/>
  </si>
  <si>
    <t>2530</t>
    <phoneticPr fontId="9"/>
  </si>
  <si>
    <t>2531</t>
    <phoneticPr fontId="9"/>
  </si>
  <si>
    <t>2532</t>
    <phoneticPr fontId="9"/>
  </si>
  <si>
    <t>2533</t>
    <phoneticPr fontId="9"/>
  </si>
  <si>
    <t>2801</t>
    <phoneticPr fontId="9"/>
  </si>
  <si>
    <t>2802</t>
    <phoneticPr fontId="9"/>
  </si>
  <si>
    <t>2803</t>
    <phoneticPr fontId="9"/>
  </si>
  <si>
    <t>2804</t>
    <phoneticPr fontId="9"/>
  </si>
  <si>
    <t>2805</t>
    <phoneticPr fontId="9"/>
  </si>
  <si>
    <t>2806</t>
    <phoneticPr fontId="9"/>
  </si>
  <si>
    <t>2807</t>
    <phoneticPr fontId="9"/>
  </si>
  <si>
    <t>2809</t>
    <phoneticPr fontId="9"/>
  </si>
  <si>
    <t>2810</t>
    <phoneticPr fontId="9"/>
  </si>
  <si>
    <t>2812</t>
    <phoneticPr fontId="9"/>
  </si>
  <si>
    <t>2813</t>
    <phoneticPr fontId="9"/>
  </si>
  <si>
    <t>2814</t>
    <phoneticPr fontId="9"/>
  </si>
  <si>
    <t>2815</t>
    <phoneticPr fontId="9"/>
  </si>
  <si>
    <t>2816</t>
    <phoneticPr fontId="9"/>
  </si>
  <si>
    <t>2817</t>
    <phoneticPr fontId="9"/>
  </si>
  <si>
    <t>2818</t>
    <phoneticPr fontId="9"/>
  </si>
  <si>
    <t>2821</t>
    <phoneticPr fontId="9"/>
  </si>
  <si>
    <t>2701</t>
    <phoneticPr fontId="9"/>
  </si>
  <si>
    <t>2702</t>
    <phoneticPr fontId="9"/>
  </si>
  <si>
    <t>2703</t>
    <phoneticPr fontId="9"/>
  </si>
  <si>
    <t>2704</t>
    <phoneticPr fontId="9"/>
  </si>
  <si>
    <t>2707</t>
    <phoneticPr fontId="9"/>
  </si>
  <si>
    <t>2709</t>
    <phoneticPr fontId="9"/>
  </si>
  <si>
    <t>3101</t>
    <phoneticPr fontId="9"/>
  </si>
  <si>
    <t>3104</t>
    <phoneticPr fontId="9"/>
  </si>
  <si>
    <t>3105</t>
    <phoneticPr fontId="9"/>
  </si>
  <si>
    <t>3107</t>
    <phoneticPr fontId="9"/>
  </si>
  <si>
    <t>3109</t>
    <phoneticPr fontId="9"/>
  </si>
  <si>
    <t>3110</t>
    <phoneticPr fontId="9"/>
  </si>
  <si>
    <t>3201</t>
    <phoneticPr fontId="9"/>
  </si>
  <si>
    <t>3202</t>
    <phoneticPr fontId="9"/>
  </si>
  <si>
    <t>3203</t>
    <phoneticPr fontId="9"/>
  </si>
  <si>
    <t>3204</t>
    <phoneticPr fontId="9"/>
  </si>
  <si>
    <t>3205</t>
    <phoneticPr fontId="9"/>
  </si>
  <si>
    <t>3206</t>
    <phoneticPr fontId="9"/>
  </si>
  <si>
    <t>3207</t>
    <phoneticPr fontId="9"/>
  </si>
  <si>
    <t>3208</t>
    <phoneticPr fontId="9"/>
  </si>
  <si>
    <t>3209</t>
    <phoneticPr fontId="9"/>
  </si>
  <si>
    <t>3210</t>
    <phoneticPr fontId="9"/>
  </si>
  <si>
    <t>3211</t>
    <phoneticPr fontId="9"/>
  </si>
  <si>
    <t>3212</t>
    <phoneticPr fontId="9"/>
  </si>
  <si>
    <t>3213</t>
    <phoneticPr fontId="9"/>
  </si>
  <si>
    <t>3216</t>
    <phoneticPr fontId="9"/>
  </si>
  <si>
    <t>3217</t>
    <phoneticPr fontId="9"/>
  </si>
  <si>
    <t>3218</t>
    <phoneticPr fontId="9"/>
  </si>
  <si>
    <t>3219</t>
    <phoneticPr fontId="9"/>
  </si>
  <si>
    <t>3301</t>
    <phoneticPr fontId="9"/>
  </si>
  <si>
    <t>3302</t>
    <phoneticPr fontId="9"/>
  </si>
  <si>
    <t>3303</t>
    <phoneticPr fontId="9"/>
  </si>
  <si>
    <t>3304</t>
    <phoneticPr fontId="9"/>
  </si>
  <si>
    <t>3305</t>
    <phoneticPr fontId="9"/>
  </si>
  <si>
    <t>3306</t>
    <phoneticPr fontId="9"/>
  </si>
  <si>
    <t>3307</t>
    <phoneticPr fontId="9"/>
  </si>
  <si>
    <t>3308</t>
    <phoneticPr fontId="9"/>
  </si>
  <si>
    <t>3310</t>
    <phoneticPr fontId="9"/>
  </si>
  <si>
    <t>3311</t>
    <phoneticPr fontId="9"/>
  </si>
  <si>
    <t>3313</t>
    <phoneticPr fontId="9"/>
  </si>
  <si>
    <t>3314</t>
    <phoneticPr fontId="9"/>
  </si>
  <si>
    <t>3315</t>
    <phoneticPr fontId="9"/>
  </si>
  <si>
    <t>3316</t>
    <phoneticPr fontId="9"/>
  </si>
  <si>
    <t>3317</t>
    <phoneticPr fontId="9"/>
  </si>
  <si>
    <t>3318</t>
    <phoneticPr fontId="9"/>
  </si>
  <si>
    <t>3319</t>
    <phoneticPr fontId="9"/>
  </si>
  <si>
    <t>3320</t>
    <phoneticPr fontId="9"/>
  </si>
  <si>
    <t>3322</t>
    <phoneticPr fontId="9"/>
  </si>
  <si>
    <t>3402</t>
    <phoneticPr fontId="9"/>
  </si>
  <si>
    <t>3501</t>
    <phoneticPr fontId="9"/>
  </si>
  <si>
    <t>3601</t>
    <phoneticPr fontId="9"/>
  </si>
  <si>
    <t>3602</t>
    <phoneticPr fontId="9"/>
  </si>
  <si>
    <t>3603</t>
    <phoneticPr fontId="9"/>
  </si>
  <si>
    <t>3604</t>
    <phoneticPr fontId="9"/>
  </si>
  <si>
    <t>3605</t>
    <phoneticPr fontId="9"/>
  </si>
  <si>
    <t>5001</t>
    <phoneticPr fontId="9"/>
  </si>
  <si>
    <t>5101</t>
    <phoneticPr fontId="9"/>
  </si>
  <si>
    <t>4901</t>
    <phoneticPr fontId="9"/>
  </si>
  <si>
    <t>4902</t>
    <phoneticPr fontId="9"/>
  </si>
  <si>
    <t>4801</t>
    <phoneticPr fontId="9"/>
  </si>
  <si>
    <t>5201</t>
    <phoneticPr fontId="9"/>
  </si>
  <si>
    <t>5903</t>
    <phoneticPr fontId="9"/>
  </si>
  <si>
    <t>（旧 那覇）</t>
    <rPh sb="1" eb="2">
      <t>キュウ</t>
    </rPh>
    <rPh sb="3" eb="5">
      <t>ナハ</t>
    </rPh>
    <phoneticPr fontId="9"/>
  </si>
  <si>
    <t xml:space="preserve">（旧 真和志) </t>
    <rPh sb="1" eb="2">
      <t>キュウ</t>
    </rPh>
    <rPh sb="3" eb="6">
      <t>マワシ</t>
    </rPh>
    <phoneticPr fontId="9"/>
  </si>
  <si>
    <t>（旧 首里）</t>
    <rPh sb="1" eb="2">
      <t>キュウ</t>
    </rPh>
    <rPh sb="3" eb="5">
      <t>シュリ</t>
    </rPh>
    <phoneticPr fontId="9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</si>
  <si>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9"/>
  </si>
  <si>
    <t>（旧 知念村）</t>
    <rPh sb="1" eb="2">
      <t>キュウ</t>
    </rPh>
    <rPh sb="3" eb="6">
      <t>チネンソン</t>
    </rPh>
    <phoneticPr fontId="9"/>
  </si>
  <si>
    <t>（旧 佐敷町）</t>
    <rPh sb="1" eb="2">
      <t>キュウ</t>
    </rPh>
    <rPh sb="3" eb="6">
      <t>サシキチョウ</t>
    </rPh>
    <phoneticPr fontId="9"/>
  </si>
  <si>
    <t>（旧 大里村）</t>
    <phoneticPr fontId="9"/>
  </si>
  <si>
    <t>（旧 具志頭）</t>
    <rPh sb="1" eb="2">
      <t>キュウ</t>
    </rPh>
    <rPh sb="3" eb="6">
      <t>グシカミ</t>
    </rPh>
    <phoneticPr fontId="9"/>
  </si>
  <si>
    <t>（旧 東風平）</t>
    <rPh sb="1" eb="2">
      <t>キュウ</t>
    </rPh>
    <rPh sb="3" eb="6">
      <t>コチンダ</t>
    </rPh>
    <phoneticPr fontId="9"/>
  </si>
  <si>
    <t>（旧 具志川)</t>
    <rPh sb="1" eb="2">
      <t>キュウ</t>
    </rPh>
    <rPh sb="3" eb="6">
      <t>グシカワシ</t>
    </rPh>
    <phoneticPr fontId="9"/>
  </si>
  <si>
    <t>（旧 勝連)</t>
    <rPh sb="1" eb="2">
      <t>キュウ</t>
    </rPh>
    <rPh sb="3" eb="4">
      <t>カチ</t>
    </rPh>
    <rPh sb="4" eb="5">
      <t>レン</t>
    </rPh>
    <phoneticPr fontId="9"/>
  </si>
  <si>
    <t>（旧 与那城)</t>
    <rPh sb="1" eb="2">
      <t>キュウ</t>
    </rPh>
    <rPh sb="3" eb="6">
      <t>ヨナシロ</t>
    </rPh>
    <phoneticPr fontId="9"/>
  </si>
  <si>
    <t>（旧 石川)</t>
    <rPh sb="1" eb="2">
      <t>キュウ</t>
    </rPh>
    <rPh sb="3" eb="5">
      <t>イシカワ</t>
    </rPh>
    <phoneticPr fontId="9"/>
  </si>
  <si>
    <t>（旧 屋我地）</t>
    <phoneticPr fontId="9"/>
  </si>
  <si>
    <t xml:space="preserve"> ※各タイムス販売店の配布エリアは、</t>
    <phoneticPr fontId="9"/>
  </si>
  <si>
    <t xml:space="preserve"> 　必ずしも行政区分と一致いたしません。</t>
    <phoneticPr fontId="9"/>
  </si>
  <si>
    <t>国場識名</t>
    <rPh sb="2" eb="4">
      <t>シキナ</t>
    </rPh>
    <phoneticPr fontId="9"/>
  </si>
  <si>
    <t>2211</t>
    <phoneticPr fontId="9"/>
  </si>
  <si>
    <t>吉原北</t>
    <rPh sb="0" eb="2">
      <t>ヨシハラ</t>
    </rPh>
    <rPh sb="2" eb="3">
      <t>キタ</t>
    </rPh>
    <phoneticPr fontId="9"/>
  </si>
  <si>
    <t>2212</t>
    <phoneticPr fontId="9"/>
  </si>
  <si>
    <t>美浜・北前</t>
    <rPh sb="0" eb="2">
      <t>ミハマ</t>
    </rPh>
    <rPh sb="3" eb="4">
      <t>キタ</t>
    </rPh>
    <rPh sb="4" eb="5">
      <t>マエ</t>
    </rPh>
    <phoneticPr fontId="9"/>
  </si>
  <si>
    <t>0002212</t>
    <phoneticPr fontId="9"/>
  </si>
  <si>
    <t>泊・前島</t>
    <rPh sb="2" eb="4">
      <t>マエジマ</t>
    </rPh>
    <phoneticPr fontId="9"/>
  </si>
  <si>
    <t>愛知・長田西</t>
    <rPh sb="3" eb="5">
      <t>ナガタ</t>
    </rPh>
    <rPh sb="5" eb="6">
      <t>ニシ</t>
    </rPh>
    <phoneticPr fontId="9"/>
  </si>
  <si>
    <t>野嵩・中原</t>
    <rPh sb="3" eb="5">
      <t>ナカハラ</t>
    </rPh>
    <phoneticPr fontId="9"/>
  </si>
  <si>
    <t>0000174</t>
    <phoneticPr fontId="9"/>
  </si>
  <si>
    <t>具志</t>
    <rPh sb="0" eb="2">
      <t>グシ</t>
    </rPh>
    <phoneticPr fontId="9"/>
  </si>
  <si>
    <t>0</t>
    <phoneticPr fontId="9"/>
  </si>
  <si>
    <t>金城</t>
    <phoneticPr fontId="9"/>
  </si>
  <si>
    <t>小禄宇栄原</t>
    <rPh sb="0" eb="2">
      <t>オロク</t>
    </rPh>
    <rPh sb="2" eb="5">
      <t>ウエバル</t>
    </rPh>
    <phoneticPr fontId="9"/>
  </si>
  <si>
    <t>大道松川</t>
    <rPh sb="2" eb="4">
      <t>マツカワ</t>
    </rPh>
    <phoneticPr fontId="9"/>
  </si>
  <si>
    <t>小禄宇栄原</t>
    <rPh sb="2" eb="5">
      <t>ウエバル</t>
    </rPh>
    <phoneticPr fontId="9"/>
  </si>
  <si>
    <t>慶佐次</t>
    <phoneticPr fontId="9"/>
  </si>
  <si>
    <t>真嘉比・古島</t>
    <rPh sb="4" eb="6">
      <t>フルジマ</t>
    </rPh>
    <phoneticPr fontId="9"/>
  </si>
  <si>
    <t>真嘉比・古島</t>
    <rPh sb="0" eb="3">
      <t>マカビ</t>
    </rPh>
    <rPh sb="4" eb="6">
      <t>フルジマ</t>
    </rPh>
    <phoneticPr fontId="9"/>
  </si>
  <si>
    <t>坂田販売Ｃ</t>
    <rPh sb="2" eb="4">
      <t>ハンバイ</t>
    </rPh>
    <phoneticPr fontId="9"/>
  </si>
  <si>
    <t>1717</t>
    <phoneticPr fontId="9"/>
  </si>
  <si>
    <t>0</t>
    <phoneticPr fontId="9"/>
  </si>
  <si>
    <t>松島・古島</t>
    <rPh sb="3" eb="5">
      <t>フルジマ</t>
    </rPh>
    <phoneticPr fontId="9"/>
  </si>
  <si>
    <t>大道・松川</t>
    <rPh sb="3" eb="5">
      <t>マツカワ</t>
    </rPh>
    <phoneticPr fontId="9"/>
  </si>
  <si>
    <t>3027</t>
  </si>
  <si>
    <t>玉城</t>
    <rPh sb="0" eb="2">
      <t>タマキ</t>
    </rPh>
    <phoneticPr fontId="9"/>
  </si>
  <si>
    <t>0003027</t>
  </si>
  <si>
    <t>049</t>
    <phoneticPr fontId="9"/>
  </si>
  <si>
    <t>0</t>
    <phoneticPr fontId="9"/>
  </si>
  <si>
    <t>折込+宅配便</t>
    <rPh sb="0" eb="2">
      <t>オリコミ</t>
    </rPh>
    <rPh sb="3" eb="5">
      <t>タクハイ</t>
    </rPh>
    <rPh sb="5" eb="6">
      <t>ビン</t>
    </rPh>
    <phoneticPr fontId="9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</si>
  <si>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9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</si>
  <si>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</si>
  <si>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</si>
  <si>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</si>
  <si>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</si>
  <si>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</si>
  <si>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</si>
  <si>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</si>
  <si>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</si>
  <si>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</si>
  <si>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</si>
  <si>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9"/>
  </si>
  <si>
    <t>若狭第二</t>
    <phoneticPr fontId="20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</si>
  <si>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</si>
  <si>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</si>
  <si>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</si>
  <si>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</si>
  <si>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</si>
  <si>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</si>
  <si>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</si>
  <si>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</si>
  <si>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</si>
  <si>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</si>
  <si>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</si>
  <si>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</si>
  <si>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</si>
  <si>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</si>
  <si>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</si>
  <si>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</si>
  <si>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</si>
  <si>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</si>
  <si>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</si>
  <si>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</si>
  <si>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</si>
  <si>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</si>
  <si>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</si>
  <si>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</si>
  <si>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</si>
  <si>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</si>
  <si>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</si>
  <si>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</si>
  <si>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</si>
  <si>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</si>
  <si>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</si>
  <si>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</si>
  <si>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</si>
  <si>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9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</si>
  <si>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</si>
  <si>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</si>
  <si>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</si>
  <si>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</si>
  <si>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</si>
  <si>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</si>
  <si>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</si>
  <si>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</si>
  <si>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</si>
  <si>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</si>
  <si>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</si>
  <si>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</si>
  <si>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</si>
  <si>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</si>
  <si>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</si>
  <si>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</si>
  <si>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</si>
  <si>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</si>
  <si>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</si>
  <si>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</si>
  <si>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</si>
  <si>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</si>
  <si>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</si>
  <si>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</si>
  <si>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</si>
  <si>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</si>
  <si>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</si>
  <si>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</si>
  <si>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</si>
  <si>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</si>
  <si>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</si>
  <si>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</si>
  <si>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</si>
  <si>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</si>
  <si>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</si>
  <si>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</si>
  <si>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</si>
  <si>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</si>
  <si>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</si>
  <si>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</si>
  <si>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</si>
  <si>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</si>
  <si>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</si>
  <si>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</si>
  <si>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</si>
  <si>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</si>
  <si>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</si>
  <si>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</si>
  <si>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</si>
  <si>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</si>
  <si>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</si>
  <si>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</si>
  <si>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</si>
  <si>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47215OT18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</si>
  <si>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</si>
  <si>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</si>
  <si>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</si>
  <si>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</si>
  <si>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</si>
  <si>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</si>
  <si>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</si>
  <si>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</si>
  <si>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</si>
  <si>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</si>
  <si>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</si>
  <si>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</si>
  <si>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</si>
  <si>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</si>
  <si>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</si>
  <si>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</si>
  <si>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</si>
  <si>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</si>
  <si>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</si>
  <si>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</si>
  <si>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</si>
  <si>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</si>
  <si>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</si>
  <si>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</si>
  <si>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</si>
  <si>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9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</si>
  <si>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</si>
  <si>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</si>
  <si>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</si>
  <si>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</si>
  <si>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</si>
  <si>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</si>
  <si>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</si>
  <si>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</si>
  <si>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</si>
  <si>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</si>
  <si>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</si>
  <si>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</si>
  <si>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</si>
  <si>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</si>
  <si>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</si>
  <si>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</si>
  <si>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</si>
  <si>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</si>
  <si>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</si>
  <si>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</si>
  <si>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</si>
  <si>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</si>
  <si>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</si>
  <si>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</si>
  <si>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</si>
  <si>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</si>
  <si>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</si>
  <si>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</si>
  <si>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</si>
  <si>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9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</si>
  <si>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</si>
  <si>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</si>
  <si>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</si>
  <si>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</si>
  <si>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</si>
  <si>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</si>
  <si>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</si>
  <si>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</si>
  <si>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</si>
  <si>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</si>
  <si>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</si>
  <si>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</si>
  <si>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</si>
  <si>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</si>
  <si>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</si>
  <si>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</si>
  <si>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</si>
  <si>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</si>
  <si>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</si>
  <si>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</si>
  <si>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</si>
  <si>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</si>
  <si>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</si>
  <si>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</si>
  <si>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</si>
  <si>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</si>
  <si>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</si>
  <si>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</si>
  <si>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</si>
  <si>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</si>
  <si>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</si>
  <si>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</si>
  <si>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</si>
  <si>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</si>
  <si>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</si>
  <si>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</si>
  <si>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</si>
  <si>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</si>
  <si>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</si>
  <si>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</si>
  <si>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</si>
  <si>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</si>
  <si>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</si>
  <si>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</si>
  <si>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</si>
  <si>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</si>
  <si>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</si>
  <si>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</si>
  <si>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</si>
  <si>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</si>
  <si>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</si>
  <si>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</si>
  <si>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</si>
  <si>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</si>
  <si>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</si>
  <si>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</si>
  <si>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</si>
  <si>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</si>
  <si>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</si>
  <si>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</si>
  <si>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</si>
  <si>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</si>
  <si>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</si>
  <si>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</si>
  <si>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</si>
  <si>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</si>
  <si>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</si>
  <si>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</si>
  <si>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</si>
  <si>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</si>
  <si>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</si>
  <si>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</si>
  <si>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</si>
  <si>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</si>
  <si>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</si>
  <si>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</si>
  <si>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</si>
  <si>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</si>
  <si>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</si>
  <si>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9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</si>
  <si>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</si>
  <si>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</si>
  <si>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</si>
  <si>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</si>
  <si>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</si>
  <si>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</si>
  <si>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</si>
  <si>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</si>
  <si>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</si>
  <si>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</si>
  <si>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</si>
  <si>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</si>
  <si>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</si>
  <si>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</si>
  <si>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</si>
  <si>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</si>
  <si>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</si>
  <si>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</si>
  <si>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</si>
  <si>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</si>
  <si>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</si>
  <si>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</si>
  <si>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</si>
  <si>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</si>
  <si>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</si>
  <si>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</si>
  <si>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</si>
  <si>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</si>
  <si>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</si>
  <si>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</si>
  <si>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</si>
  <si>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</si>
  <si>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</si>
  <si>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</si>
  <si>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</si>
  <si>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</si>
  <si>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</si>
  <si>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</si>
  <si>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</si>
  <si>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</si>
  <si>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</si>
  <si>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</si>
  <si>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</si>
  <si>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</si>
  <si>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</si>
  <si>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</si>
  <si>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</si>
  <si>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</si>
  <si>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</si>
  <si>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</si>
  <si>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</si>
  <si>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</si>
  <si>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</si>
  <si>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</si>
  <si>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</si>
  <si>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</si>
  <si>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</si>
  <si>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</si>
  <si>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</si>
  <si>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</si>
  <si>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</si>
  <si>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</si>
  <si>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</si>
  <si>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</si>
  <si>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</si>
  <si>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</si>
  <si>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</si>
  <si>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</si>
  <si>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</si>
  <si>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</si>
  <si>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</si>
  <si>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</si>
  <si>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</si>
  <si>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</si>
  <si>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</si>
  <si>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</si>
  <si>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</si>
  <si>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</si>
  <si>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</si>
  <si>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</si>
  <si>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</si>
  <si>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</si>
  <si>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</si>
  <si>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</si>
  <si>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</si>
  <si>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</si>
  <si>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</si>
  <si>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</si>
  <si>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</si>
  <si>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</si>
  <si>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</si>
  <si>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</si>
  <si>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</si>
  <si>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</si>
  <si>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</si>
  <si>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</si>
  <si>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</si>
  <si>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</si>
  <si>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</si>
  <si>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</si>
  <si>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</si>
  <si>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</si>
  <si>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</si>
  <si>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</si>
  <si>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</si>
  <si>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</si>
  <si>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</si>
  <si>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</si>
  <si>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</si>
  <si>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</si>
  <si>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</si>
  <si>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</si>
  <si>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</si>
  <si>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</si>
  <si>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</si>
  <si>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</si>
  <si>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</si>
  <si>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</si>
  <si>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</si>
  <si>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</si>
  <si>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</si>
  <si>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</si>
  <si>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</si>
  <si>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</si>
  <si>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</si>
  <si>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</si>
  <si>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</si>
  <si>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</si>
  <si>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</si>
  <si>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</si>
  <si>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</si>
  <si>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</si>
  <si>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</si>
  <si>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</si>
  <si>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</si>
  <si>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</si>
  <si>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</si>
  <si>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</si>
  <si>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</si>
  <si>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</si>
  <si>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</si>
  <si>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</si>
  <si>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</si>
  <si>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</si>
  <si>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</si>
  <si>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</si>
  <si>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</si>
  <si>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</si>
  <si>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</si>
  <si>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</si>
  <si>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</si>
  <si>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</si>
  <si>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</si>
  <si>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</si>
  <si>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</si>
  <si>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</si>
  <si>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</si>
  <si>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</si>
  <si>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</si>
  <si>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</si>
  <si>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</si>
  <si>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</si>
  <si>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</si>
  <si>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</si>
  <si>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</si>
  <si>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</si>
  <si>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</si>
  <si>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</si>
  <si>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</si>
  <si>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</si>
  <si>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</si>
  <si>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</si>
  <si>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</si>
  <si>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</si>
  <si>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</si>
  <si>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</si>
  <si>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</si>
  <si>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</si>
  <si>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</si>
  <si>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</si>
  <si>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</si>
  <si>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</si>
  <si>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</si>
  <si>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</si>
  <si>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</si>
  <si>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</si>
  <si>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</si>
  <si>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</si>
  <si>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</si>
  <si>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</si>
  <si>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</si>
  <si>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</si>
  <si>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</si>
  <si>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</si>
  <si>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</si>
  <si>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</si>
  <si>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</si>
  <si>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9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</si>
  <si>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</si>
  <si>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</si>
  <si>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</si>
  <si>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</si>
  <si>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</si>
  <si>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</si>
  <si>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</si>
  <si>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</si>
  <si>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</si>
  <si>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</si>
  <si>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</si>
  <si>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</si>
  <si>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</si>
  <si>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</si>
  <si>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</si>
  <si>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</si>
  <si>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</si>
  <si>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</si>
  <si>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</si>
  <si>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</si>
  <si>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</si>
  <si>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</si>
  <si>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</si>
  <si>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</si>
  <si>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</si>
  <si>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</si>
  <si>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9"/>
  </si>
  <si>
    <t>多良間（多良間）</t>
    <phoneticPr fontId="9"/>
  </si>
  <si>
    <t>47207OT01</t>
  </si>
  <si>
    <t>石垣東西（石垣）</t>
    <phoneticPr fontId="9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</si>
  <si>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</si>
  <si>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</si>
  <si>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</si>
  <si>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</si>
  <si>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</si>
  <si>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</si>
  <si>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</si>
  <si>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</si>
  <si>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</si>
  <si>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</si>
  <si>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</si>
  <si>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</si>
  <si>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</si>
  <si>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</si>
  <si>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</si>
  <si>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</si>
  <si>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47382OT01</t>
  </si>
  <si>
    <t>祖納（与那国）</t>
    <phoneticPr fontId="9"/>
  </si>
  <si>
    <t>47382OT02</t>
  </si>
  <si>
    <t>47361OT01</t>
  </si>
  <si>
    <t>久米島西（具志川）</t>
    <phoneticPr fontId="9"/>
  </si>
  <si>
    <t>47361OT02</t>
  </si>
  <si>
    <t>久米島東（具志川）</t>
    <phoneticPr fontId="9"/>
  </si>
  <si>
    <t>47361OT03</t>
  </si>
  <si>
    <t>西銘（具志川)</t>
    <phoneticPr fontId="9"/>
  </si>
  <si>
    <t>47361OT04</t>
  </si>
  <si>
    <t>大原（具志川)</t>
    <phoneticPr fontId="9"/>
  </si>
  <si>
    <t>47361OT05</t>
  </si>
  <si>
    <t>仲泊・兼城（具志川)</t>
    <phoneticPr fontId="9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</si>
  <si>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</si>
  <si>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</si>
  <si>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</si>
  <si>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</si>
  <si>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</si>
  <si>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</si>
  <si>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</si>
  <si>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</si>
  <si>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</si>
  <si>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</si>
  <si>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</si>
  <si>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</si>
  <si>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</si>
  <si>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</si>
  <si>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</si>
  <si>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</si>
  <si>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</si>
  <si>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</si>
  <si>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</si>
  <si>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</si>
  <si>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</si>
  <si>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</si>
  <si>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</si>
  <si>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</si>
  <si>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</si>
  <si>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</si>
  <si>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</si>
  <si>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</si>
  <si>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</si>
  <si>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</si>
  <si>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</si>
  <si>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</si>
  <si>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</si>
  <si>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</si>
  <si>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</si>
  <si>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</si>
  <si>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</si>
  <si>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9"/>
  </si>
  <si>
    <t>954</t>
    <phoneticPr fontId="9"/>
  </si>
  <si>
    <t>前田・石嶺北</t>
    <rPh sb="1" eb="2">
      <t>タ</t>
    </rPh>
    <rPh sb="3" eb="5">
      <t>イシミネ</t>
    </rPh>
    <rPh sb="5" eb="6">
      <t>キタ</t>
    </rPh>
    <phoneticPr fontId="9"/>
  </si>
  <si>
    <t>前田・石嶺北</t>
    <rPh sb="3" eb="5">
      <t>イシミネ</t>
    </rPh>
    <rPh sb="5" eb="6">
      <t>キタ</t>
    </rPh>
    <phoneticPr fontId="9"/>
  </si>
  <si>
    <t>47201OT39</t>
    <phoneticPr fontId="9"/>
  </si>
  <si>
    <t>47215OT15</t>
    <phoneticPr fontId="9"/>
  </si>
  <si>
    <t>47215OT24</t>
    <phoneticPr fontId="9"/>
  </si>
  <si>
    <t>47215OT33</t>
    <phoneticPr fontId="9"/>
  </si>
  <si>
    <t>47375OT01</t>
    <phoneticPr fontId="9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</si>
  <si>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</si>
  <si>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9"/>
  </si>
  <si>
    <t>47208OT20</t>
  </si>
  <si>
    <t>神森</t>
    <rPh sb="0" eb="2">
      <t>カミモリ</t>
    </rPh>
    <phoneticPr fontId="9"/>
  </si>
  <si>
    <t>廃店</t>
    <rPh sb="0" eb="2">
      <t>ハイテン</t>
    </rPh>
    <phoneticPr fontId="9"/>
  </si>
  <si>
    <t>202</t>
    <phoneticPr fontId="9"/>
  </si>
  <si>
    <t>0000202</t>
    <phoneticPr fontId="9"/>
  </si>
  <si>
    <t>宮古南販売（旧平良）</t>
    <phoneticPr fontId="9"/>
  </si>
  <si>
    <t>2514</t>
    <phoneticPr fontId="9"/>
  </si>
  <si>
    <t>大浦</t>
    <phoneticPr fontId="9"/>
  </si>
  <si>
    <t>0002514</t>
    <phoneticPr fontId="9"/>
  </si>
  <si>
    <t>大川</t>
    <rPh sb="0" eb="2">
      <t>オオカワ</t>
    </rPh>
    <phoneticPr fontId="9"/>
  </si>
  <si>
    <t>47209OT51</t>
    <phoneticPr fontId="9"/>
  </si>
  <si>
    <t>住所</t>
    <rPh sb="0" eb="2">
      <t>ジュウショ</t>
    </rPh>
    <phoneticPr fontId="9"/>
  </si>
  <si>
    <t>石垣市*</t>
    <phoneticPr fontId="9"/>
  </si>
  <si>
    <t>社名（請求先）</t>
    <phoneticPr fontId="9"/>
  </si>
  <si>
    <t>電話/ＦＡＸ</t>
    <phoneticPr fontId="9"/>
  </si>
  <si>
    <t>折込枚数</t>
    <rPh sb="0" eb="2">
      <t>オリコミ</t>
    </rPh>
    <rPh sb="2" eb="4">
      <t>マイスウ</t>
    </rPh>
    <phoneticPr fontId="20"/>
  </si>
  <si>
    <t>折込枚数</t>
    <phoneticPr fontId="9"/>
  </si>
  <si>
    <t>宅配便枚数</t>
    <phoneticPr fontId="9"/>
  </si>
  <si>
    <t>折込基本部数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</si>
  <si>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005</t>
    </r>
    <r>
      <rPr>
        <b/>
        <sz val="11"/>
        <color theme="1"/>
        <rFont val="ＭＳ ゴシック"/>
        <family val="3"/>
        <charset val="128"/>
      </rPr>
      <t>糸満市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</si>
  <si>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006</t>
    </r>
    <r>
      <rPr>
        <b/>
        <sz val="11"/>
        <color theme="1"/>
        <rFont val="ＭＳ ゴシック"/>
        <family val="3"/>
        <charset val="128"/>
      </rPr>
      <t>豊見城市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</si>
  <si>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</si>
  <si>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</si>
  <si>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013</t>
    </r>
    <r>
      <rPr>
        <b/>
        <sz val="11"/>
        <color theme="1"/>
        <rFont val="ＭＳ ゴシック"/>
        <family val="3"/>
        <charset val="128"/>
      </rPr>
      <t>南風原町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</si>
  <si>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015</t>
    </r>
    <r>
      <rPr>
        <b/>
        <sz val="11"/>
        <color theme="1"/>
        <rFont val="ＭＳ ゴシック"/>
        <family val="3"/>
        <charset val="128"/>
      </rPr>
      <t>西原町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</si>
  <si>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016</t>
    </r>
    <r>
      <rPr>
        <b/>
        <sz val="11"/>
        <color theme="1"/>
        <rFont val="ＭＳ ゴシック"/>
        <family val="3"/>
        <charset val="128"/>
      </rPr>
      <t>浦添市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</si>
  <si>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018</t>
    </r>
    <r>
      <rPr>
        <b/>
        <sz val="11"/>
        <color theme="1"/>
        <rFont val="ＭＳ ゴシック"/>
        <family val="3"/>
        <charset val="128"/>
      </rPr>
      <t>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</si>
  <si>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019</t>
    </r>
    <r>
      <rPr>
        <b/>
        <sz val="11"/>
        <color theme="1"/>
        <rFont val="ＭＳ ゴシック"/>
        <family val="3"/>
        <charset val="128"/>
      </rPr>
      <t>北中城村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</si>
  <si>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</si>
  <si>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022</t>
    </r>
    <r>
      <rPr>
        <b/>
        <sz val="11"/>
        <color theme="1"/>
        <rFont val="ＭＳ ゴシック"/>
        <family val="3"/>
        <charset val="128"/>
      </rPr>
      <t>北谷町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</si>
  <si>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023</t>
    </r>
    <r>
      <rPr>
        <b/>
        <sz val="11"/>
        <color theme="1"/>
        <rFont val="ＭＳ ゴシック"/>
        <family val="3"/>
        <charset val="128"/>
      </rPr>
      <t>嘉手納町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</si>
  <si>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024</t>
    </r>
    <r>
      <rPr>
        <b/>
        <sz val="11"/>
        <color theme="1"/>
        <rFont val="ＭＳ ゴシック"/>
        <family val="3"/>
        <charset val="128"/>
      </rPr>
      <t>読谷村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</si>
  <si>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</si>
  <si>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</si>
  <si>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034</t>
    </r>
    <r>
      <rPr>
        <b/>
        <sz val="11"/>
        <color theme="1"/>
        <rFont val="ＭＳ ゴシック"/>
        <family val="3"/>
        <charset val="128"/>
      </rPr>
      <t>恩納村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</si>
  <si>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035</t>
    </r>
    <r>
      <rPr>
        <b/>
        <sz val="11"/>
        <color theme="1"/>
        <rFont val="ＭＳ ゴシック"/>
        <family val="3"/>
        <charset val="128"/>
      </rPr>
      <t>金武町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</si>
  <si>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036</t>
    </r>
    <r>
      <rPr>
        <b/>
        <sz val="11"/>
        <color theme="1"/>
        <rFont val="ＭＳ ゴシック"/>
        <family val="3"/>
        <charset val="128"/>
      </rPr>
      <t>宜野座村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</si>
  <si>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037</t>
    </r>
    <r>
      <rPr>
        <b/>
        <sz val="11"/>
        <color theme="1"/>
        <rFont val="ＭＳ ゴシック"/>
        <family val="3"/>
        <charset val="128"/>
      </rPr>
      <t>本部町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</si>
  <si>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038</t>
    </r>
    <r>
      <rPr>
        <b/>
        <sz val="11"/>
        <color theme="1"/>
        <rFont val="ＭＳ ゴシック"/>
        <family val="3"/>
        <charset val="128"/>
      </rPr>
      <t>今帰仁村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</si>
  <si>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039</t>
    </r>
    <r>
      <rPr>
        <b/>
        <sz val="11"/>
        <color theme="1"/>
        <rFont val="ＭＳ ゴシック"/>
        <family val="3"/>
        <charset val="128"/>
      </rPr>
      <t>大宜味村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</si>
  <si>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040</t>
    </r>
    <r>
      <rPr>
        <b/>
        <sz val="11"/>
        <color theme="1"/>
        <rFont val="ＭＳ ゴシック"/>
        <family val="3"/>
        <charset val="128"/>
      </rPr>
      <t>東村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</si>
  <si>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041</t>
    </r>
    <r>
      <rPr>
        <b/>
        <sz val="11"/>
        <color theme="1"/>
        <rFont val="ＭＳ ゴシック"/>
        <family val="3"/>
        <charset val="128"/>
      </rPr>
      <t>国頭村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</si>
  <si>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</si>
  <si>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color theme="1"/>
        <rFont val="ＭＳ ゴシック"/>
        <family val="3"/>
        <charset val="128"/>
      </rPr>
      <t>那覇市（旧首里）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</si>
  <si>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color theme="1"/>
        <rFont val="ＭＳ ゴシック"/>
        <family val="3"/>
        <charset val="128"/>
      </rPr>
      <t>那覇市（旧小禄）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</si>
  <si>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南城市（旧玉城）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</si>
  <si>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color theme="1"/>
        <rFont val="ＭＳ ゴシック"/>
        <family val="3"/>
        <charset val="128"/>
      </rPr>
      <t>南城市（旧知念）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</si>
  <si>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color theme="1"/>
        <rFont val="ＭＳ ゴシック"/>
        <family val="3"/>
        <charset val="128"/>
      </rPr>
      <t>南城市（旧佐敷）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</si>
  <si>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color theme="1"/>
        <rFont val="ＭＳ ゴシック"/>
        <family val="3"/>
        <charset val="128"/>
      </rPr>
      <t>南城市（旧大里）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</si>
  <si>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八重瀬町（旧具志頭）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</si>
  <si>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color theme="1"/>
        <rFont val="ＭＳ ゴシック"/>
        <family val="3"/>
        <charset val="128"/>
      </rPr>
      <t>八重瀬町（旧東風平）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</si>
  <si>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沖縄市（旧コザ）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</si>
  <si>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color theme="1"/>
        <rFont val="ＭＳ ゴシック"/>
        <family val="3"/>
        <charset val="128"/>
      </rPr>
      <t>沖縄市（旧美里）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</si>
  <si>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うるま市（旧具志川）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</si>
  <si>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color theme="1"/>
        <rFont val="ＭＳ ゴシック"/>
        <family val="3"/>
        <charset val="128"/>
      </rPr>
      <t>うるま市（旧勝連）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</si>
  <si>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color theme="1"/>
        <rFont val="ＭＳ ゴシック"/>
        <family val="3"/>
        <charset val="128"/>
      </rPr>
      <t>うるま市（旧与那城）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</si>
  <si>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color theme="1"/>
        <rFont val="ＭＳ ゴシック"/>
        <family val="3"/>
        <charset val="128"/>
      </rPr>
      <t>うるま市（旧石川）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</si>
  <si>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名護市（旧名護）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</si>
  <si>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color theme="1"/>
        <rFont val="ＭＳ ゴシック"/>
        <family val="3"/>
        <charset val="128"/>
      </rPr>
      <t>名護市（旧屋部）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</si>
  <si>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color theme="1"/>
        <rFont val="ＭＳ ゴシック"/>
        <family val="3"/>
        <charset val="128"/>
      </rPr>
      <t>名護市（旧羽地）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</si>
  <si>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color theme="1"/>
        <rFont val="ＭＳ ゴシック"/>
        <family val="3"/>
        <charset val="128"/>
      </rPr>
      <t>名護市（旧屋我地）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</si>
  <si>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color theme="1"/>
        <rFont val="ＭＳ ゴシック"/>
        <family val="3"/>
        <charset val="128"/>
      </rPr>
      <t>名護市（旧久志）</t>
    </r>
    <rPh sb="7" eb="8">
      <t>キュウ</t>
    </rPh>
    <phoneticPr fontId="9"/>
  </si>
  <si>
    <t>那覇市（旧那覇）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</si>
  <si>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</si>
  <si>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9"/>
  </si>
  <si>
    <t>那覇市（旧真和志）</t>
    <rPh sb="5" eb="8">
      <t>マワシ</t>
    </rPh>
    <phoneticPr fontId="9"/>
  </si>
  <si>
    <t>那覇市（旧首里）</t>
    <rPh sb="5" eb="7">
      <t>シュリ</t>
    </rPh>
    <phoneticPr fontId="9"/>
  </si>
  <si>
    <t>那覇市（旧小禄）</t>
    <rPh sb="5" eb="7">
      <t>オロク</t>
    </rPh>
    <phoneticPr fontId="9"/>
  </si>
  <si>
    <t>糸満市</t>
    <rPh sb="0" eb="3">
      <t>イトマンシ</t>
    </rPh>
    <phoneticPr fontId="9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</si>
  <si>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9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</si>
  <si>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9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</si>
  <si>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9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</si>
  <si>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9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</si>
  <si>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9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</si>
  <si>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9"/>
  </si>
  <si>
    <t>南風原町</t>
    <rPh sb="0" eb="3">
      <t>ハエバル</t>
    </rPh>
    <rPh sb="3" eb="4">
      <t>チョウ</t>
    </rPh>
    <phoneticPr fontId="9"/>
  </si>
  <si>
    <t>与那原町</t>
    <rPh sb="0" eb="3">
      <t>ヨナバル</t>
    </rPh>
    <rPh sb="3" eb="4">
      <t>チョウ</t>
    </rPh>
    <phoneticPr fontId="9"/>
  </si>
  <si>
    <t>西原町</t>
    <rPh sb="0" eb="3">
      <t>ニシハラチョウ</t>
    </rPh>
    <phoneticPr fontId="9"/>
  </si>
  <si>
    <t>浦添市</t>
    <rPh sb="0" eb="3">
      <t>ウラソエシ</t>
    </rPh>
    <phoneticPr fontId="9"/>
  </si>
  <si>
    <t>宜野湾市</t>
    <rPh sb="0" eb="3">
      <t>ギノワン</t>
    </rPh>
    <rPh sb="3" eb="4">
      <t>シ</t>
    </rPh>
    <phoneticPr fontId="9"/>
  </si>
  <si>
    <t>中城村</t>
    <rPh sb="0" eb="2">
      <t>ナカグスク</t>
    </rPh>
    <rPh sb="2" eb="3">
      <t>ソン</t>
    </rPh>
    <phoneticPr fontId="9"/>
  </si>
  <si>
    <t>北中城村</t>
    <rPh sb="0" eb="1">
      <t>キタ</t>
    </rPh>
    <rPh sb="1" eb="3">
      <t>ナカグスク</t>
    </rPh>
    <rPh sb="3" eb="4">
      <t>ソン</t>
    </rPh>
    <phoneticPr fontId="9"/>
  </si>
  <si>
    <t>沖縄市（旧コザ）</t>
    <rPh sb="0" eb="2">
      <t>オキナワ</t>
    </rPh>
    <rPh sb="2" eb="3">
      <t>シ</t>
    </rPh>
    <rPh sb="4" eb="5">
      <t>キュウ</t>
    </rPh>
    <phoneticPr fontId="9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</si>
  <si>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9"/>
  </si>
  <si>
    <t>北谷町</t>
    <rPh sb="0" eb="3">
      <t>チャタンチョウ</t>
    </rPh>
    <phoneticPr fontId="9"/>
  </si>
  <si>
    <t>読谷村</t>
    <phoneticPr fontId="9"/>
  </si>
  <si>
    <t>うるま市（旧具志川）</t>
    <phoneticPr fontId="9"/>
  </si>
  <si>
    <t>うるま市（旧勝連）</t>
    <rPh sb="6" eb="8">
      <t>カツレ</t>
    </rPh>
    <phoneticPr fontId="9"/>
  </si>
  <si>
    <t>うるま市（旧与那城）</t>
    <rPh sb="6" eb="9">
      <t>ヨナシロ</t>
    </rPh>
    <phoneticPr fontId="9"/>
  </si>
  <si>
    <t>うるま市（旧石川）</t>
    <rPh sb="6" eb="8">
      <t>イシカワ</t>
    </rPh>
    <phoneticPr fontId="9"/>
  </si>
  <si>
    <t>名護市（旧名護）</t>
    <phoneticPr fontId="9"/>
  </si>
  <si>
    <t>名護市（旧屋部）</t>
    <rPh sb="5" eb="7">
      <t>ヤブ</t>
    </rPh>
    <phoneticPr fontId="9"/>
  </si>
  <si>
    <t>名護市（旧羽地）</t>
    <rPh sb="5" eb="7">
      <t>ハネジ</t>
    </rPh>
    <phoneticPr fontId="9"/>
  </si>
  <si>
    <t>名護市（旧屋我地）</t>
    <phoneticPr fontId="9"/>
  </si>
  <si>
    <t>名護市（旧久志）</t>
    <phoneticPr fontId="9"/>
  </si>
  <si>
    <t>恩納村</t>
    <phoneticPr fontId="9"/>
  </si>
  <si>
    <t>金武町</t>
    <rPh sb="0" eb="3">
      <t>キンチョウ</t>
    </rPh>
    <phoneticPr fontId="9"/>
  </si>
  <si>
    <t>宜野座村</t>
    <rPh sb="0" eb="3">
      <t>ギノザ</t>
    </rPh>
    <rPh sb="3" eb="4">
      <t>ソン</t>
    </rPh>
    <phoneticPr fontId="9"/>
  </si>
  <si>
    <t>本部町</t>
    <phoneticPr fontId="9"/>
  </si>
  <si>
    <t>今帰仁村</t>
    <phoneticPr fontId="9"/>
  </si>
  <si>
    <t>大宜味村</t>
    <phoneticPr fontId="9"/>
  </si>
  <si>
    <t>東村</t>
    <rPh sb="0" eb="1">
      <t>ヒガシ</t>
    </rPh>
    <phoneticPr fontId="9"/>
  </si>
  <si>
    <t>国頭村</t>
    <rPh sb="0" eb="2">
      <t>クニガミ</t>
    </rPh>
    <rPh sb="2" eb="3">
      <t>ムラ</t>
    </rPh>
    <phoneticPr fontId="9"/>
  </si>
  <si>
    <t>嘉手納町</t>
    <rPh sb="0" eb="3">
      <t>カデナ</t>
    </rPh>
    <rPh sb="3" eb="4">
      <t>チョウ</t>
    </rPh>
    <phoneticPr fontId="9"/>
  </si>
  <si>
    <t>宅配便基本数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</si>
  <si>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宮古(宮古島市)※離島</t>
    </r>
    <rPh sb="12" eb="14">
      <t>リトウ</t>
    </rPh>
    <phoneticPr fontId="9"/>
  </si>
  <si>
    <t>宮古(宮古島市)※離島</t>
    <rPh sb="0" eb="2">
      <t>ミヤコ</t>
    </rPh>
    <rPh sb="3" eb="6">
      <t>ミヤコジマ</t>
    </rPh>
    <rPh sb="6" eb="7">
      <t>シ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</si>
  <si>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color theme="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9"/>
  </si>
  <si>
    <t>宮古(多良間村)※離島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</si>
  <si>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八重山(石垣市)※離島</t>
    </r>
    <phoneticPr fontId="9"/>
  </si>
  <si>
    <t>八重山(石垣市)※離島</t>
    <phoneticPr fontId="9"/>
  </si>
  <si>
    <t>八重山(竹富町)※離島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</si>
  <si>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color theme="1"/>
        <rFont val="ＭＳ ゴシック"/>
        <family val="3"/>
        <charset val="128"/>
      </rPr>
      <t>八重山(竹富町)※離島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</si>
  <si>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color theme="1"/>
        <rFont val="ＭＳ ゴシック"/>
        <family val="3"/>
        <charset val="128"/>
      </rPr>
      <t>八重山(与那国町)※離島</t>
    </r>
    <phoneticPr fontId="9"/>
  </si>
  <si>
    <t>八重山(与那国町)※離島</t>
    <phoneticPr fontId="9"/>
  </si>
  <si>
    <t>久米島町※離島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</si>
  <si>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宮古(全域)*※離島</t>
    </r>
    <rPh sb="6" eb="8">
      <t>ゼンイキ</t>
    </rPh>
    <phoneticPr fontId="9"/>
  </si>
  <si>
    <r>
      <rPr>
        <b/>
        <sz val="11"/>
        <color theme="3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八重山(全域)*※離島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</si>
  <si>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047</t>
    </r>
    <r>
      <rPr>
        <b/>
        <sz val="11"/>
        <color theme="1"/>
        <rFont val="ＭＳ ゴシック"/>
        <family val="3"/>
        <charset val="128"/>
      </rPr>
      <t>久米島町*※離島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</si>
  <si>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048</t>
    </r>
    <r>
      <rPr>
        <b/>
        <sz val="11"/>
        <color theme="1"/>
        <rFont val="ＭＳ ゴシック"/>
        <family val="3"/>
        <charset val="128"/>
      </rPr>
      <t>伊江村*※離島</t>
    </r>
    <phoneticPr fontId="9"/>
  </si>
  <si>
    <t>伊江村※離島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</si>
  <si>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049</t>
    </r>
    <r>
      <rPr>
        <b/>
        <sz val="11"/>
        <color theme="1"/>
        <rFont val="ＭＳ ゴシック"/>
        <family val="3"/>
        <charset val="128"/>
      </rPr>
      <t>伊是名村*※離島</t>
    </r>
    <phoneticPr fontId="9"/>
  </si>
  <si>
    <t>伊是名※離島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</si>
  <si>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050</t>
    </r>
    <r>
      <rPr>
        <b/>
        <sz val="11"/>
        <color theme="1"/>
        <rFont val="ＭＳ ゴシック"/>
        <family val="3"/>
        <charset val="128"/>
      </rPr>
      <t>伊平屋村*※離島</t>
    </r>
    <phoneticPr fontId="9"/>
  </si>
  <si>
    <t>伊平屋※離島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</si>
  <si>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051</t>
    </r>
    <r>
      <rPr>
        <b/>
        <sz val="11"/>
        <color theme="1"/>
        <rFont val="ＭＳ ゴシック"/>
        <family val="3"/>
        <charset val="128"/>
      </rPr>
      <t>渡名喜村*※離島</t>
    </r>
    <phoneticPr fontId="9"/>
  </si>
  <si>
    <t>渡名喜村※離島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</si>
  <si>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052</t>
    </r>
    <r>
      <rPr>
        <b/>
        <sz val="11"/>
        <color theme="1"/>
        <rFont val="ＭＳ ゴシック"/>
        <family val="3"/>
        <charset val="128"/>
      </rPr>
      <t>渡嘉敷村*※離島</t>
    </r>
    <phoneticPr fontId="9"/>
  </si>
  <si>
    <t>渡嘉敷※離島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</si>
  <si>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053</t>
    </r>
    <r>
      <rPr>
        <b/>
        <sz val="11"/>
        <color theme="1"/>
        <rFont val="ＭＳ ゴシック"/>
        <family val="3"/>
        <charset val="128"/>
      </rPr>
      <t>座間味村*※離島</t>
    </r>
    <phoneticPr fontId="9"/>
  </si>
  <si>
    <t>座間味※離島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</si>
  <si>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054</t>
    </r>
    <r>
      <rPr>
        <b/>
        <sz val="11"/>
        <color theme="1"/>
        <rFont val="ＭＳ ゴシック"/>
        <family val="3"/>
        <charset val="128"/>
      </rPr>
      <t>粟国村*※離島</t>
    </r>
    <phoneticPr fontId="9"/>
  </si>
  <si>
    <t>粟国村※離島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</si>
  <si>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055</t>
    </r>
    <r>
      <rPr>
        <b/>
        <sz val="11"/>
        <color theme="1"/>
        <rFont val="ＭＳ ゴシック"/>
        <family val="3"/>
        <charset val="128"/>
      </rPr>
      <t>南大東村*※離島</t>
    </r>
    <phoneticPr fontId="9"/>
  </si>
  <si>
    <t>南大東村※離島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</si>
  <si>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056</t>
    </r>
    <r>
      <rPr>
        <b/>
        <sz val="11"/>
        <color theme="1"/>
        <rFont val="ＭＳ ゴシック"/>
        <family val="3"/>
        <charset val="128"/>
      </rPr>
      <t>県外離島※離島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</si>
  <si>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color theme="1"/>
        <rFont val="ＭＳ ゴシック"/>
        <family val="3"/>
        <charset val="128"/>
      </rPr>
      <t>県外　沖永良部※離島</t>
    </r>
    <phoneticPr fontId="9"/>
  </si>
  <si>
    <t>県外　沖永良部※離島</t>
    <phoneticPr fontId="9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</si>
  <si>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9"/>
  </si>
  <si>
    <t>与儀・寄宮</t>
    <rPh sb="0" eb="2">
      <t>ヨギ</t>
    </rPh>
    <rPh sb="3" eb="4">
      <t>ヤドリキ</t>
    </rPh>
    <rPh sb="4" eb="5">
      <t>ミヤ</t>
    </rPh>
    <phoneticPr fontId="9"/>
  </si>
  <si>
    <t>電話：</t>
    <phoneticPr fontId="20"/>
  </si>
  <si>
    <t>ＦＡＸ：</t>
    <phoneticPr fontId="9"/>
  </si>
  <si>
    <t>担当者：</t>
    <rPh sb="0" eb="3">
      <t>タントウシャ</t>
    </rPh>
    <phoneticPr fontId="20"/>
  </si>
  <si>
    <t>備考：</t>
    <rPh sb="0" eb="2">
      <t>ビコウ</t>
    </rPh>
    <phoneticPr fontId="9"/>
  </si>
  <si>
    <t>オンラインコード</t>
    <phoneticPr fontId="9"/>
  </si>
  <si>
    <t>廃店</t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</si>
  <si>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</si>
  <si>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</si>
  <si>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</si>
  <si>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</si>
  <si>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9"/>
  </si>
  <si>
    <t>宮平南・与那覇</t>
    <rPh sb="0" eb="2">
      <t>ミヤヒラ</t>
    </rPh>
    <rPh sb="2" eb="3">
      <t>ミナミ</t>
    </rPh>
    <rPh sb="4" eb="7">
      <t>ヨナハ</t>
    </rPh>
    <phoneticPr fontId="9"/>
  </si>
  <si>
    <t>47350OT10</t>
  </si>
  <si>
    <t>0000518</t>
  </si>
  <si>
    <t>座波</t>
    <phoneticPr fontId="9"/>
  </si>
  <si>
    <t>0000336</t>
    <phoneticPr fontId="9"/>
  </si>
  <si>
    <t>47210OT24</t>
    <phoneticPr fontId="9"/>
  </si>
  <si>
    <t>賀数</t>
    <rPh sb="0" eb="2">
      <t>カカズ</t>
    </rPh>
    <phoneticPr fontId="9"/>
  </si>
  <si>
    <t>336</t>
    <phoneticPr fontId="9"/>
  </si>
  <si>
    <t>賀数</t>
    <phoneticPr fontId="9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</si>
  <si>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9"/>
  </si>
  <si>
    <t>兼城・宮平に統合</t>
    <rPh sb="0" eb="2">
      <t>カネシロ</t>
    </rPh>
    <rPh sb="3" eb="5">
      <t>ミヤヒラ</t>
    </rPh>
    <rPh sb="6" eb="8">
      <t>トウゴウ</t>
    </rPh>
    <phoneticPr fontId="9"/>
  </si>
  <si>
    <t>具志川東に統合</t>
    <rPh sb="0" eb="3">
      <t>グシカワ</t>
    </rPh>
    <rPh sb="3" eb="4">
      <t>ヒガシ</t>
    </rPh>
    <rPh sb="5" eb="7">
      <t>トウゴウ</t>
    </rPh>
    <phoneticPr fontId="9"/>
  </si>
  <si>
    <t>石平に統合</t>
    <rPh sb="0" eb="2">
      <t>イシヒラ</t>
    </rPh>
    <rPh sb="3" eb="5">
      <t>トウゴウ</t>
    </rPh>
    <phoneticPr fontId="9"/>
  </si>
  <si>
    <t>南部西販売センター</t>
    <phoneticPr fontId="9"/>
  </si>
  <si>
    <t>大川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</si>
  <si>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9"/>
  </si>
  <si>
    <t>三原（名護）</t>
    <rPh sb="0" eb="2">
      <t>ミハラ</t>
    </rPh>
    <rPh sb="3" eb="5">
      <t>ナゴ</t>
    </rPh>
    <phoneticPr fontId="9"/>
  </si>
  <si>
    <t>基本部数</t>
  </si>
  <si>
    <t>申込枚数</t>
  </si>
  <si>
    <t>那覇市　（旧首里）</t>
    <rPh sb="5" eb="6">
      <t>キュウ</t>
    </rPh>
    <rPh sb="6" eb="8">
      <t>シュリ</t>
    </rPh>
    <phoneticPr fontId="9"/>
  </si>
  <si>
    <t>那覇市　（旧小禄）</t>
    <rPh sb="5" eb="6">
      <t>キュウ</t>
    </rPh>
    <rPh sb="6" eb="8">
      <t>オロク</t>
    </rPh>
    <phoneticPr fontId="9"/>
  </si>
  <si>
    <t>那覇市　（旧那覇）</t>
    <rPh sb="5" eb="8">
      <t>キュウナハ</t>
    </rPh>
    <phoneticPr fontId="9"/>
  </si>
  <si>
    <t>糸満市　</t>
    <phoneticPr fontId="9"/>
  </si>
  <si>
    <t>豊見城市　</t>
    <phoneticPr fontId="9"/>
  </si>
  <si>
    <t>南風原町　</t>
    <phoneticPr fontId="9"/>
  </si>
  <si>
    <t>与那原町　</t>
    <phoneticPr fontId="9"/>
  </si>
  <si>
    <t>西原町　</t>
    <phoneticPr fontId="9"/>
  </si>
  <si>
    <t>浦添市　</t>
    <phoneticPr fontId="9"/>
  </si>
  <si>
    <t>宜野湾市　</t>
    <phoneticPr fontId="9"/>
  </si>
  <si>
    <t>中城村　</t>
    <phoneticPr fontId="9"/>
  </si>
  <si>
    <t>北中城村　</t>
    <phoneticPr fontId="9"/>
  </si>
  <si>
    <t>北谷町　</t>
    <phoneticPr fontId="9"/>
  </si>
  <si>
    <t>嘉手納町　</t>
    <phoneticPr fontId="9"/>
  </si>
  <si>
    <t>読谷村　</t>
    <phoneticPr fontId="9"/>
  </si>
  <si>
    <t>恩納村　</t>
    <phoneticPr fontId="9"/>
  </si>
  <si>
    <t>金武町　</t>
    <phoneticPr fontId="9"/>
  </si>
  <si>
    <t>宜野座村　</t>
    <phoneticPr fontId="9"/>
  </si>
  <si>
    <t>本部町　</t>
    <phoneticPr fontId="9"/>
  </si>
  <si>
    <t>今帰仁村　</t>
    <phoneticPr fontId="9"/>
  </si>
  <si>
    <t>大宜味村　</t>
    <phoneticPr fontId="9"/>
  </si>
  <si>
    <t>東村　</t>
    <phoneticPr fontId="9"/>
  </si>
  <si>
    <t>国頭村　</t>
    <phoneticPr fontId="9"/>
  </si>
  <si>
    <t>宮古 全域*　</t>
    <rPh sb="3" eb="5">
      <t>ゼンイキ</t>
    </rPh>
    <phoneticPr fontId="9"/>
  </si>
  <si>
    <t>八重山　全域*　</t>
    <rPh sb="0" eb="3">
      <t>ヤエヤマ</t>
    </rPh>
    <rPh sb="4" eb="6">
      <t>ゼンイキ</t>
    </rPh>
    <phoneticPr fontId="9"/>
  </si>
  <si>
    <t>久米島町*　</t>
    <phoneticPr fontId="9"/>
  </si>
  <si>
    <t>伊江村*　</t>
    <phoneticPr fontId="9"/>
  </si>
  <si>
    <t>伊是名村*　</t>
    <phoneticPr fontId="9"/>
  </si>
  <si>
    <t>伊平屋村*　</t>
    <phoneticPr fontId="9"/>
  </si>
  <si>
    <t>渡名喜村　</t>
    <phoneticPr fontId="9"/>
  </si>
  <si>
    <t>渡嘉敷村*　</t>
    <phoneticPr fontId="9"/>
  </si>
  <si>
    <t>座間味村*　</t>
    <phoneticPr fontId="9"/>
  </si>
  <si>
    <t>粟国村*　</t>
    <phoneticPr fontId="9"/>
  </si>
  <si>
    <t>南大東村*　</t>
    <phoneticPr fontId="9"/>
  </si>
  <si>
    <t>県外離島　全域　</t>
    <phoneticPr fontId="9"/>
  </si>
  <si>
    <t>南城市　（旧玉城村）</t>
    <rPh sb="5" eb="8">
      <t>キュウタマグスク</t>
    </rPh>
    <rPh sb="8" eb="9">
      <t>ムラ</t>
    </rPh>
    <phoneticPr fontId="9"/>
  </si>
  <si>
    <t>南城市　（旧知念村）</t>
    <rPh sb="5" eb="6">
      <t>キュウ</t>
    </rPh>
    <rPh sb="6" eb="8">
      <t>チネン</t>
    </rPh>
    <rPh sb="8" eb="9">
      <t>ソン</t>
    </rPh>
    <phoneticPr fontId="9"/>
  </si>
  <si>
    <t>南城市　（旧佐敷町）</t>
    <rPh sb="5" eb="6">
      <t>キュウ</t>
    </rPh>
    <rPh sb="6" eb="8">
      <t>サシキ</t>
    </rPh>
    <rPh sb="8" eb="9">
      <t>チョウ</t>
    </rPh>
    <phoneticPr fontId="9"/>
  </si>
  <si>
    <t>南城市　（旧大里村）</t>
    <rPh sb="5" eb="6">
      <t>キュウ</t>
    </rPh>
    <rPh sb="6" eb="8">
      <t>オオサト</t>
    </rPh>
    <rPh sb="8" eb="9">
      <t>ムラ</t>
    </rPh>
    <phoneticPr fontId="9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</si>
  <si>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9"/>
  </si>
  <si>
    <t>八重瀬町　（旧東風平）</t>
    <rPh sb="6" eb="7">
      <t>キュウ</t>
    </rPh>
    <rPh sb="7" eb="10">
      <t>コチンダ</t>
    </rPh>
    <phoneticPr fontId="9"/>
  </si>
  <si>
    <t>沖縄市　（旧コザ）</t>
    <rPh sb="5" eb="6">
      <t>キュウ</t>
    </rPh>
    <phoneticPr fontId="9"/>
  </si>
  <si>
    <t>沖縄市　（旧美里）</t>
    <rPh sb="5" eb="6">
      <t>キュウ</t>
    </rPh>
    <rPh sb="6" eb="8">
      <t>ミサト</t>
    </rPh>
    <phoneticPr fontId="9"/>
  </si>
  <si>
    <t>うるま市　（旧具志川）</t>
    <rPh sb="6" eb="10">
      <t>キュウグシカワ</t>
    </rPh>
    <phoneticPr fontId="9"/>
  </si>
  <si>
    <t>うるま市　（旧与那城）</t>
    <rPh sb="6" eb="7">
      <t>キュウ</t>
    </rPh>
    <rPh sb="7" eb="10">
      <t>ヨナシロ</t>
    </rPh>
    <phoneticPr fontId="9"/>
  </si>
  <si>
    <t>うるま市　　（旧勝連）</t>
    <rPh sb="7" eb="8">
      <t>キュウ</t>
    </rPh>
    <rPh sb="8" eb="10">
      <t>カツレン</t>
    </rPh>
    <phoneticPr fontId="9"/>
  </si>
  <si>
    <t>うるま市　　（旧石川）</t>
    <rPh sb="7" eb="8">
      <t>キュウ</t>
    </rPh>
    <rPh sb="8" eb="10">
      <t>イシカワ</t>
    </rPh>
    <phoneticPr fontId="9"/>
  </si>
  <si>
    <t>名護市　（旧屋我地）</t>
    <rPh sb="5" eb="6">
      <t>キュウ</t>
    </rPh>
    <rPh sb="6" eb="9">
      <t>ヤガジ</t>
    </rPh>
    <phoneticPr fontId="9"/>
  </si>
  <si>
    <t>名護市　　（旧名護）</t>
    <rPh sb="6" eb="7">
      <t>キュウ</t>
    </rPh>
    <rPh sb="7" eb="9">
      <t>ナゴ</t>
    </rPh>
    <phoneticPr fontId="9"/>
  </si>
  <si>
    <t>名護市　　（旧屋部）</t>
    <rPh sb="6" eb="7">
      <t>キュウ</t>
    </rPh>
    <rPh sb="7" eb="9">
      <t>ヤブ</t>
    </rPh>
    <phoneticPr fontId="9"/>
  </si>
  <si>
    <t>名護市　　（旧羽地）</t>
    <rPh sb="6" eb="7">
      <t>キュウ</t>
    </rPh>
    <rPh sb="7" eb="9">
      <t>ハネジ</t>
    </rPh>
    <phoneticPr fontId="9"/>
  </si>
  <si>
    <t>名護市　　（旧久志）</t>
    <rPh sb="6" eb="7">
      <t>キュウ</t>
    </rPh>
    <rPh sb="7" eb="9">
      <t>クシ</t>
    </rPh>
    <phoneticPr fontId="9"/>
  </si>
  <si>
    <t>那覇市（旧真和志）</t>
    <phoneticPr fontId="9"/>
  </si>
  <si>
    <t>西崎東</t>
    <rPh sb="0" eb="2">
      <t>ニシザキ</t>
    </rPh>
    <phoneticPr fontId="9"/>
  </si>
  <si>
    <t>泡瀬崎･桃原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</si>
  <si>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9"/>
  </si>
  <si>
    <t>湧川第二</t>
    <rPh sb="2" eb="4">
      <t>ダイニ</t>
    </rPh>
    <phoneticPr fontId="9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</si>
  <si>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</si>
  <si>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9"/>
  </si>
  <si>
    <t>古謝･泡瀬第三</t>
    <phoneticPr fontId="9"/>
  </si>
  <si>
    <r>
      <t>知名</t>
    </r>
    <r>
      <rPr>
        <sz val="10"/>
        <rFont val="ＭＳ ゴシック"/>
        <family val="3"/>
        <charset val="128"/>
      </rPr>
      <t>（※旧名称　板馬）</t>
    </r>
    <rPh sb="0" eb="2">
      <t>チナ</t>
    </rPh>
    <rPh sb="3" eb="5">
      <t>マツヤマ</t>
    </rPh>
    <rPh sb="8" eb="9">
      <t>イタ</t>
    </rPh>
    <rPh sb="9" eb="10">
      <t>ウマ</t>
    </rPh>
    <phoneticPr fontId="9"/>
  </si>
  <si>
    <t>※24年3月　廃店　知名(旧板馬)に統合</t>
    <rPh sb="3" eb="4">
      <t>ネン</t>
    </rPh>
    <rPh sb="5" eb="6">
      <t>ガツ</t>
    </rPh>
    <rPh sb="7" eb="9">
      <t>ハイテン</t>
    </rPh>
    <rPh sb="10" eb="12">
      <t>チナ</t>
    </rPh>
    <rPh sb="13" eb="14">
      <t>キュウ</t>
    </rPh>
    <rPh sb="14" eb="15">
      <t>イタ</t>
    </rPh>
    <rPh sb="15" eb="16">
      <t>ウマ</t>
    </rPh>
    <rPh sb="18" eb="20">
      <t>トウゴウ</t>
    </rPh>
    <phoneticPr fontId="9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</si>
  <si>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9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</si>
  <si>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9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</si>
  <si>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9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</si>
  <si>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9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</si>
  <si>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9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</si>
  <si>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9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</si>
  <si>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9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</si>
  <si>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9"/>
  </si>
  <si>
    <t>クライアント名/チラシタイトル</t>
    <rPh sb="6" eb="7">
      <t>メイ</t>
    </rPh>
    <phoneticPr fontId="9"/>
  </si>
  <si>
    <t>クライアント名／チラシタイトル</t>
    <rPh sb="6" eb="7">
      <t>メイ</t>
    </rPh>
    <phoneticPr fontId="9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</si>
  <si>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</si>
  <si>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9"/>
  </si>
  <si>
    <t>ＴＥＬ：</t>
    <phoneticPr fontId="9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</si>
  <si>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9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</si>
  <si>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9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</si>
  <si>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9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</si>
  <si>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9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</si>
  <si>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9"/>
  </si>
  <si>
    <t>2024年12月　廃店</t>
    <rPh sb="4" eb="5">
      <t>ネン</t>
    </rPh>
    <rPh sb="7" eb="8">
      <t>ガツ</t>
    </rPh>
    <rPh sb="9" eb="11">
      <t>ハイテン</t>
    </rPh>
    <phoneticPr fontId="9"/>
  </si>
  <si>
    <t>2024年11月13日より折込不可</t>
    <rPh sb="4" eb="5">
      <t>ネン</t>
    </rPh>
    <rPh sb="7" eb="8">
      <t>ガツ</t>
    </rPh>
    <rPh sb="10" eb="11">
      <t>ニチ</t>
    </rPh>
    <rPh sb="13" eb="17">
      <t>オリコミフカ</t>
    </rPh>
    <phoneticPr fontId="9"/>
  </si>
  <si>
    <t>2025年1月　廃店　統合なし</t>
    <rPh sb="4" eb="5">
      <t>ネン</t>
    </rPh>
    <rPh sb="6" eb="7">
      <t>ガツ</t>
    </rPh>
    <rPh sb="8" eb="10">
      <t>ハイテン</t>
    </rPh>
    <rPh sb="11" eb="13">
      <t>トウゴウ</t>
    </rPh>
    <phoneticPr fontId="9"/>
  </si>
  <si>
    <t>大堂</t>
    <rPh sb="0" eb="2">
      <t>ウフドウ</t>
    </rPh>
    <phoneticPr fontId="9"/>
  </si>
  <si>
    <t>47308OT20</t>
  </si>
  <si>
    <t>0002916</t>
    <phoneticPr fontId="9"/>
  </si>
  <si>
    <t>0</t>
    <phoneticPr fontId="9"/>
  </si>
  <si>
    <t>2916</t>
    <phoneticPr fontId="9"/>
  </si>
  <si>
    <r>
      <t>大堂　</t>
    </r>
    <r>
      <rPr>
        <sz val="11"/>
        <color rgb="FFFF0000"/>
        <rFont val="ＭＳ ゴシック"/>
        <family val="3"/>
        <charset val="128"/>
      </rPr>
      <t>※2025年3月　新設</t>
    </r>
    <rPh sb="0" eb="2">
      <t>ウフドウ</t>
    </rPh>
    <rPh sb="8" eb="9">
      <t>ネン</t>
    </rPh>
    <rPh sb="10" eb="11">
      <t>ガツ</t>
    </rPh>
    <rPh sb="12" eb="14">
      <t>シンセツ</t>
    </rPh>
    <phoneticPr fontId="9"/>
  </si>
  <si>
    <t>25年4月廃店　松山･若狭に統合</t>
    <rPh sb="2" eb="3">
      <t>ネン</t>
    </rPh>
    <rPh sb="4" eb="5">
      <t>ガツ</t>
    </rPh>
    <rPh sb="5" eb="7">
      <t>ハイテン</t>
    </rPh>
    <rPh sb="8" eb="10">
      <t>マツヤマ</t>
    </rPh>
    <rPh sb="11" eb="13">
      <t>ワカサ</t>
    </rPh>
    <rPh sb="14" eb="16">
      <t>トウゴウ</t>
    </rPh>
    <phoneticPr fontId="9"/>
  </si>
  <si>
    <t>25年4月　若狭第二を吸収</t>
    <rPh sb="2" eb="3">
      <t>ネン</t>
    </rPh>
    <rPh sb="4" eb="5">
      <t>ガツ</t>
    </rPh>
    <rPh sb="6" eb="8">
      <t>ワカサ</t>
    </rPh>
    <rPh sb="8" eb="10">
      <t>ダイニ</t>
    </rPh>
    <rPh sb="11" eb="13">
      <t>キュウシュウ</t>
    </rPh>
    <phoneticPr fontId="9"/>
  </si>
  <si>
    <t>松山･若狭</t>
    <rPh sb="3" eb="5">
      <t>ワカサ</t>
    </rPh>
    <phoneticPr fontId="9"/>
  </si>
  <si>
    <t>25年4月　安里センターへ一部分割</t>
    <rPh sb="2" eb="3">
      <t>ネン</t>
    </rPh>
    <rPh sb="4" eb="5">
      <t>ガツ</t>
    </rPh>
    <rPh sb="6" eb="8">
      <t>アサト</t>
    </rPh>
    <rPh sb="13" eb="15">
      <t>イチブ</t>
    </rPh>
    <rPh sb="15" eb="17">
      <t>ブンカツ</t>
    </rPh>
    <phoneticPr fontId="9"/>
  </si>
  <si>
    <t>25年4月　牧志･久茂地、松尾･泉崎･樋川の一部を吸収</t>
    <rPh sb="2" eb="3">
      <t>ネン</t>
    </rPh>
    <rPh sb="4" eb="5">
      <t>ガツ</t>
    </rPh>
    <rPh sb="6" eb="8">
      <t>マキシ</t>
    </rPh>
    <rPh sb="9" eb="12">
      <t>クモジ</t>
    </rPh>
    <rPh sb="13" eb="15">
      <t>マツオ</t>
    </rPh>
    <rPh sb="16" eb="18">
      <t>イズミザキ</t>
    </rPh>
    <rPh sb="19" eb="21">
      <t>ヒガワ</t>
    </rPh>
    <rPh sb="22" eb="24">
      <t>イチブ</t>
    </rPh>
    <rPh sb="25" eb="27">
      <t>キュウシュウ</t>
    </rPh>
    <phoneticPr fontId="9"/>
  </si>
  <si>
    <t>25年4月　首里西を吸収し、名称変更</t>
    <rPh sb="2" eb="3">
      <t>ネン</t>
    </rPh>
    <rPh sb="4" eb="5">
      <t>ガツ</t>
    </rPh>
    <rPh sb="6" eb="8">
      <t>シュリ</t>
    </rPh>
    <rPh sb="8" eb="9">
      <t>ニシ</t>
    </rPh>
    <rPh sb="10" eb="12">
      <t>キュウシュウ</t>
    </rPh>
    <rPh sb="14" eb="18">
      <t>メイショウヘンコウ</t>
    </rPh>
    <phoneticPr fontId="9"/>
  </si>
  <si>
    <t>25年4月廃店　糸満照屋に統合</t>
    <rPh sb="2" eb="3">
      <t>ネン</t>
    </rPh>
    <rPh sb="4" eb="5">
      <t>ガツ</t>
    </rPh>
    <rPh sb="5" eb="7">
      <t>ハイテン</t>
    </rPh>
    <rPh sb="8" eb="10">
      <t>イトマン</t>
    </rPh>
    <rPh sb="10" eb="12">
      <t>テルヤ</t>
    </rPh>
    <rPh sb="13" eb="15">
      <t>トウゴウ</t>
    </rPh>
    <phoneticPr fontId="9"/>
  </si>
  <si>
    <t>25年4月廃店　首里大名に統合</t>
    <rPh sb="2" eb="3">
      <t>ネン</t>
    </rPh>
    <rPh sb="4" eb="5">
      <t>ガツ</t>
    </rPh>
    <rPh sb="5" eb="7">
      <t>ハイテン</t>
    </rPh>
    <rPh sb="8" eb="10">
      <t>シュリ</t>
    </rPh>
    <rPh sb="10" eb="12">
      <t>ダイミョウ</t>
    </rPh>
    <rPh sb="13" eb="15">
      <t>トウゴウ</t>
    </rPh>
    <phoneticPr fontId="9"/>
  </si>
  <si>
    <t>25年4月　国吉を吸収し、名称変更</t>
    <rPh sb="2" eb="3">
      <t>ネン</t>
    </rPh>
    <rPh sb="4" eb="5">
      <t>ガツ</t>
    </rPh>
    <rPh sb="6" eb="8">
      <t>クニヨシ</t>
    </rPh>
    <rPh sb="9" eb="11">
      <t>キュウシュウ</t>
    </rPh>
    <rPh sb="13" eb="17">
      <t>メイショウヘンコウ</t>
    </rPh>
    <phoneticPr fontId="9"/>
  </si>
  <si>
    <r>
      <t>糸満照屋・国吉</t>
    </r>
    <r>
      <rPr>
        <sz val="9"/>
        <color rgb="FFFF0000"/>
        <rFont val="ＭＳ ゴシック"/>
        <family val="3"/>
        <charset val="128"/>
      </rPr>
      <t>(※旧 糸満照屋)</t>
    </r>
    <rPh sb="5" eb="7">
      <t>クニヨシ</t>
    </rPh>
    <rPh sb="11" eb="15">
      <t>イトマンテルヤ</t>
    </rPh>
    <phoneticPr fontId="9"/>
  </si>
  <si>
    <r>
      <t>首里西・大名</t>
    </r>
    <r>
      <rPr>
        <sz val="10"/>
        <color rgb="FFFF0000"/>
        <rFont val="ＭＳ ゴシック"/>
        <family val="3"/>
        <charset val="128"/>
      </rPr>
      <t>(※旧 首里大名)</t>
    </r>
    <rPh sb="2" eb="3">
      <t>ニシ</t>
    </rPh>
    <rPh sb="8" eb="9">
      <t>キュウ</t>
    </rPh>
    <rPh sb="10" eb="12">
      <t>シュリ</t>
    </rPh>
    <rPh sb="12" eb="14">
      <t>オオナ</t>
    </rPh>
    <phoneticPr fontId="9"/>
  </si>
  <si>
    <t>25年4月　沖縄中央の一部を吸収</t>
    <rPh sb="2" eb="3">
      <t>ネン</t>
    </rPh>
    <rPh sb="4" eb="5">
      <t>ガツ</t>
    </rPh>
    <rPh sb="6" eb="8">
      <t>オキナワ</t>
    </rPh>
    <rPh sb="8" eb="10">
      <t>チュウオウ</t>
    </rPh>
    <rPh sb="11" eb="13">
      <t>イチブ</t>
    </rPh>
    <rPh sb="14" eb="16">
      <t>キュウシュウ</t>
    </rPh>
    <phoneticPr fontId="9"/>
  </si>
  <si>
    <t>25年4月　諸見へ一部分割</t>
    <rPh sb="2" eb="3">
      <t>ネン</t>
    </rPh>
    <rPh sb="4" eb="5">
      <t>ガツ</t>
    </rPh>
    <rPh sb="6" eb="8">
      <t>モロミ</t>
    </rPh>
    <rPh sb="9" eb="11">
      <t>イチブ</t>
    </rPh>
    <rPh sb="11" eb="13">
      <t>ブンカツ</t>
    </rPh>
    <phoneticPr fontId="9"/>
  </si>
  <si>
    <t>25年4月　渡口(北中)の一部を吸収</t>
    <rPh sb="2" eb="3">
      <t>ネン</t>
    </rPh>
    <rPh sb="4" eb="5">
      <t>ガツ</t>
    </rPh>
    <rPh sb="6" eb="7">
      <t>ワタル</t>
    </rPh>
    <rPh sb="7" eb="8">
      <t>クチ</t>
    </rPh>
    <rPh sb="9" eb="11">
      <t>キタナカ</t>
    </rPh>
    <rPh sb="13" eb="15">
      <t>イチブ</t>
    </rPh>
    <rPh sb="16" eb="18">
      <t>キュウシュウ</t>
    </rPh>
    <phoneticPr fontId="9"/>
  </si>
  <si>
    <t>25年4月　(旧美里)泡瀬南へ一部分割</t>
    <rPh sb="2" eb="3">
      <t>ネン</t>
    </rPh>
    <rPh sb="4" eb="5">
      <t>ガツ</t>
    </rPh>
    <rPh sb="7" eb="8">
      <t>キュウ</t>
    </rPh>
    <rPh sb="8" eb="10">
      <t>ミサト</t>
    </rPh>
    <rPh sb="11" eb="13">
      <t>アワセ</t>
    </rPh>
    <rPh sb="13" eb="14">
      <t>ミナミ</t>
    </rPh>
    <rPh sb="15" eb="17">
      <t>イチブ</t>
    </rPh>
    <rPh sb="17" eb="19">
      <t>ブンカツ</t>
    </rPh>
    <phoneticPr fontId="9"/>
  </si>
  <si>
    <r>
      <t>首里西・大名</t>
    </r>
    <r>
      <rPr>
        <sz val="9"/>
        <color rgb="FFFF0000"/>
        <rFont val="ＭＳ ゴシック"/>
        <family val="3"/>
        <charset val="128"/>
      </rPr>
      <t>(※旧 首里大名)</t>
    </r>
    <rPh sb="2" eb="3">
      <t>ニシ</t>
    </rPh>
    <rPh sb="4" eb="6">
      <t>オオナ</t>
    </rPh>
    <rPh sb="8" eb="9">
      <t>キュウ</t>
    </rPh>
    <rPh sb="10" eb="12">
      <t>シュリ</t>
    </rPh>
    <rPh sb="12" eb="14">
      <t>オオナ</t>
    </rPh>
    <phoneticPr fontId="9"/>
  </si>
  <si>
    <r>
      <t>首里西　</t>
    </r>
    <r>
      <rPr>
        <sz val="9"/>
        <color rgb="FFFF0000"/>
        <rFont val="ＭＳ ゴシック"/>
        <family val="3"/>
        <charset val="128"/>
      </rPr>
      <t>※25年4月廃店</t>
    </r>
    <rPh sb="7" eb="8">
      <t>ネン</t>
    </rPh>
    <rPh sb="9" eb="10">
      <t>ガツ</t>
    </rPh>
    <rPh sb="10" eb="12">
      <t>ハイテン</t>
    </rPh>
    <phoneticPr fontId="9"/>
  </si>
  <si>
    <r>
      <t>国吉　</t>
    </r>
    <r>
      <rPr>
        <sz val="9"/>
        <color rgb="FFFF0000"/>
        <rFont val="ＭＳ ゴシック"/>
        <family val="3"/>
        <charset val="128"/>
      </rPr>
      <t>※25年4月廃店</t>
    </r>
    <phoneticPr fontId="9"/>
  </si>
  <si>
    <t>知名</t>
    <rPh sb="0" eb="2">
      <t>チナ</t>
    </rPh>
    <phoneticPr fontId="9"/>
  </si>
  <si>
    <r>
      <t>若狭第二　</t>
    </r>
    <r>
      <rPr>
        <sz val="9"/>
        <color rgb="FFFF0000"/>
        <rFont val="ＭＳ ゴシック"/>
        <family val="3"/>
        <charset val="128"/>
      </rPr>
      <t>※25年4月廃店</t>
    </r>
    <phoneticPr fontId="9"/>
  </si>
  <si>
    <t>※25年4月　若狭第二（廃店）</t>
    <rPh sb="7" eb="9">
      <t>ワカサ</t>
    </rPh>
    <rPh sb="9" eb="11">
      <t>ダイニ</t>
    </rPh>
    <rPh sb="12" eb="14">
      <t>ハイテン</t>
    </rPh>
    <phoneticPr fontId="9"/>
  </si>
  <si>
    <t>※25年4月　松山･若狭（若狭第二を吸収）</t>
    <rPh sb="7" eb="9">
      <t>マツヤマ</t>
    </rPh>
    <rPh sb="10" eb="12">
      <t>ワカサ</t>
    </rPh>
    <rPh sb="13" eb="15">
      <t>ワカサ</t>
    </rPh>
    <rPh sb="15" eb="17">
      <t>ダイニ</t>
    </rPh>
    <rPh sb="18" eb="20">
      <t>キュウシュウ</t>
    </rPh>
    <phoneticPr fontId="9"/>
  </si>
  <si>
    <t>※25年4月　首里西（廃店）</t>
    <rPh sb="7" eb="10">
      <t>シュリニシ</t>
    </rPh>
    <rPh sb="11" eb="13">
      <t>ハイテン</t>
    </rPh>
    <phoneticPr fontId="9"/>
  </si>
  <si>
    <t>※25年4月　首里西･大名（首里西を吸収）</t>
    <rPh sb="7" eb="9">
      <t>シュリ</t>
    </rPh>
    <rPh sb="9" eb="10">
      <t>ニシ</t>
    </rPh>
    <rPh sb="11" eb="13">
      <t>オオナ</t>
    </rPh>
    <rPh sb="14" eb="17">
      <t>シュリニシ</t>
    </rPh>
    <rPh sb="18" eb="20">
      <t>キュウシュウ</t>
    </rPh>
    <phoneticPr fontId="9"/>
  </si>
  <si>
    <t>※25年4月　松尾･泉崎･樋川（安里センターへ一部分割）</t>
    <rPh sb="7" eb="9">
      <t>マツオ</t>
    </rPh>
    <rPh sb="10" eb="12">
      <t>イズミザキ</t>
    </rPh>
    <rPh sb="13" eb="15">
      <t>ヒガワ</t>
    </rPh>
    <rPh sb="16" eb="18">
      <t>アサト</t>
    </rPh>
    <rPh sb="23" eb="25">
      <t>イチブ</t>
    </rPh>
    <rPh sb="25" eb="27">
      <t>ブンカツ</t>
    </rPh>
    <phoneticPr fontId="9"/>
  </si>
  <si>
    <t>※25年4月　牧志･久茂地（安里センターへ一部分割）</t>
    <rPh sb="7" eb="9">
      <t>マキシ</t>
    </rPh>
    <rPh sb="10" eb="13">
      <t>クモジ</t>
    </rPh>
    <rPh sb="14" eb="16">
      <t>アサト</t>
    </rPh>
    <rPh sb="21" eb="23">
      <t>イチブ</t>
    </rPh>
    <rPh sb="23" eb="25">
      <t>ブンカツ</t>
    </rPh>
    <phoneticPr fontId="9"/>
  </si>
  <si>
    <t>　　　　　 松尾･泉崎･樋川の一部を吸収）</t>
    <rPh sb="6" eb="8">
      <t>マツオ</t>
    </rPh>
    <rPh sb="9" eb="11">
      <t>イズミザキ</t>
    </rPh>
    <rPh sb="12" eb="14">
      <t>ヒガワ</t>
    </rPh>
    <rPh sb="15" eb="17">
      <t>イチブ</t>
    </rPh>
    <rPh sb="18" eb="20">
      <t>キュウシュウ</t>
    </rPh>
    <phoneticPr fontId="9"/>
  </si>
  <si>
    <t>※25年4月　安里センター(牧志･久茂地と、</t>
    <rPh sb="7" eb="9">
      <t>アサト</t>
    </rPh>
    <rPh sb="14" eb="15">
      <t>マキ</t>
    </rPh>
    <rPh sb="15" eb="16">
      <t>ココロザシ</t>
    </rPh>
    <rPh sb="17" eb="20">
      <t>クモジ</t>
    </rPh>
    <phoneticPr fontId="9"/>
  </si>
  <si>
    <t>※25年4月　国吉（廃店）</t>
    <rPh sb="7" eb="9">
      <t>クニヨシ</t>
    </rPh>
    <rPh sb="10" eb="12">
      <t>ハイテン</t>
    </rPh>
    <phoneticPr fontId="9"/>
  </si>
  <si>
    <t>※25年4月　糸満照屋･国吉（国吉を吸収）</t>
    <rPh sb="7" eb="9">
      <t>イトマン</t>
    </rPh>
    <rPh sb="9" eb="11">
      <t>テルヤ</t>
    </rPh>
    <rPh sb="12" eb="14">
      <t>クニヨシ</t>
    </rPh>
    <rPh sb="15" eb="17">
      <t>クニヨシ</t>
    </rPh>
    <rPh sb="18" eb="20">
      <t>キュウシュウ</t>
    </rPh>
    <phoneticPr fontId="9"/>
  </si>
  <si>
    <t>喜屋武･山川</t>
    <rPh sb="4" eb="6">
      <t>ヤマカワ</t>
    </rPh>
    <phoneticPr fontId="9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</si>
  <si>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>　</t>
    </r>
    <r>
      <rPr>
        <sz val="9"/>
        <color rgb="FFFF0000"/>
        <rFont val="ＭＳ ゴシック"/>
        <family val="3"/>
        <charset val="128"/>
      </rPr>
      <t>※24年6月廃店</t>
    </r>
    <rPh sb="11" eb="12">
      <t>ネン</t>
    </rPh>
    <rPh sb="13" eb="14">
      <t>ガツ</t>
    </rPh>
    <rPh sb="14" eb="16">
      <t>ハイテン</t>
    </rPh>
    <phoneticPr fontId="9"/>
  </si>
  <si>
    <r>
      <t>板良敷</t>
    </r>
    <r>
      <rPr>
        <sz val="9"/>
        <color rgb="FFFF0000"/>
        <rFont val="ＭＳ ゴシック"/>
        <family val="3"/>
        <charset val="128"/>
      </rPr>
      <t>　※24年10月廃店</t>
    </r>
    <phoneticPr fontId="9"/>
  </si>
  <si>
    <t>大謝名</t>
    <phoneticPr fontId="9"/>
  </si>
  <si>
    <t>大山･真志喜</t>
    <rPh sb="3" eb="6">
      <t>マシキ</t>
    </rPh>
    <phoneticPr fontId="9"/>
  </si>
  <si>
    <t>※25年4月　渡口（旧美里 泡瀬南へ一部分割）</t>
    <rPh sb="7" eb="9">
      <t>トグチ</t>
    </rPh>
    <rPh sb="10" eb="11">
      <t>キュウ</t>
    </rPh>
    <rPh sb="11" eb="13">
      <t>ミサト</t>
    </rPh>
    <rPh sb="14" eb="16">
      <t>アワセ</t>
    </rPh>
    <rPh sb="16" eb="17">
      <t>ミナミ</t>
    </rPh>
    <rPh sb="18" eb="20">
      <t>イチブ</t>
    </rPh>
    <rPh sb="20" eb="22">
      <t>ブンカツ</t>
    </rPh>
    <phoneticPr fontId="9"/>
  </si>
  <si>
    <t>※25年4月　泡瀬南（北中城 渡口の一部を吸収）</t>
    <rPh sb="7" eb="9">
      <t>アワセ</t>
    </rPh>
    <rPh sb="9" eb="10">
      <t>ミナミ</t>
    </rPh>
    <rPh sb="11" eb="14">
      <t>キタナカグスク</t>
    </rPh>
    <rPh sb="15" eb="17">
      <t>トグチ</t>
    </rPh>
    <rPh sb="18" eb="20">
      <t>イチブ</t>
    </rPh>
    <rPh sb="21" eb="23">
      <t>キュウシュウ</t>
    </rPh>
    <phoneticPr fontId="9"/>
  </si>
  <si>
    <t>※25年4月　諸見（沖縄中央の一部を吸収）</t>
    <rPh sb="7" eb="9">
      <t>モロミ</t>
    </rPh>
    <rPh sb="10" eb="12">
      <t>オキナワ</t>
    </rPh>
    <rPh sb="12" eb="14">
      <t>チュウオウ</t>
    </rPh>
    <rPh sb="15" eb="17">
      <t>イチブ</t>
    </rPh>
    <rPh sb="18" eb="20">
      <t>キュウシュウ</t>
    </rPh>
    <phoneticPr fontId="9"/>
  </si>
  <si>
    <t>※25年4月　沖縄中央（諸見へ一部分割）</t>
    <rPh sb="7" eb="11">
      <t>オキナワチュウオウ</t>
    </rPh>
    <rPh sb="12" eb="14">
      <t>モロミ</t>
    </rPh>
    <rPh sb="15" eb="17">
      <t>イチブ</t>
    </rPh>
    <rPh sb="17" eb="19">
      <t>ブンカツ</t>
    </rPh>
    <phoneticPr fontId="9"/>
  </si>
  <si>
    <r>
      <t>北谷西　</t>
    </r>
    <r>
      <rPr>
        <sz val="9"/>
        <color rgb="FFFF0000"/>
        <rFont val="ＭＳ ゴシック"/>
        <family val="3"/>
        <charset val="128"/>
      </rPr>
      <t>※24年3月廃店</t>
    </r>
    <phoneticPr fontId="9"/>
  </si>
  <si>
    <r>
      <t>東照間　</t>
    </r>
    <r>
      <rPr>
        <sz val="9"/>
        <color rgb="FFFF0000"/>
        <rFont val="ＭＳ ゴシック"/>
        <family val="3"/>
        <charset val="128"/>
      </rPr>
      <t>※24年3月廃店</t>
    </r>
    <phoneticPr fontId="9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</si>
  <si>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※24年10月廃店</t>
    </r>
    <phoneticPr fontId="9"/>
  </si>
  <si>
    <t>南恩納・谷茶</t>
    <rPh sb="4" eb="6">
      <t>タンチャ</t>
    </rPh>
    <phoneticPr fontId="9"/>
  </si>
  <si>
    <r>
      <t>比地第二　</t>
    </r>
    <r>
      <rPr>
        <sz val="9"/>
        <color rgb="FFFF0000"/>
        <rFont val="ＭＳ ゴシック"/>
        <family val="3"/>
        <charset val="128"/>
      </rPr>
      <t>※24年1月廃店</t>
    </r>
    <phoneticPr fontId="9"/>
  </si>
  <si>
    <t>比地第一</t>
    <phoneticPr fontId="9"/>
  </si>
  <si>
    <r>
      <t>沖永良部島　</t>
    </r>
    <r>
      <rPr>
        <sz val="9"/>
        <color rgb="FFFF0000"/>
        <rFont val="ＭＳ ゴシック"/>
        <family val="3"/>
        <charset val="128"/>
      </rPr>
      <t>※24年12月廃店</t>
    </r>
    <phoneticPr fontId="9"/>
  </si>
  <si>
    <r>
      <t>西表東部</t>
    </r>
    <r>
      <rPr>
        <sz val="10"/>
        <color rgb="FFFF0000"/>
        <rFont val="ＭＳ ゴシック"/>
        <family val="3"/>
        <charset val="128"/>
      </rPr>
      <t>(竹富)</t>
    </r>
    <r>
      <rPr>
        <sz val="9"/>
        <color rgb="FFFF0000"/>
        <rFont val="ＭＳ ゴシック"/>
        <family val="3"/>
        <charset val="128"/>
      </rPr>
      <t>※24年1月廃店</t>
    </r>
    <phoneticPr fontId="9"/>
  </si>
  <si>
    <r>
      <t>天</t>
    </r>
    <r>
      <rPr>
        <sz val="11"/>
        <rFont val="ＭＳ ゴシック"/>
        <family val="3"/>
        <charset val="128"/>
      </rPr>
      <t>底</t>
    </r>
    <phoneticPr fontId="9"/>
  </si>
  <si>
    <r>
      <t>塩川　</t>
    </r>
    <r>
      <rPr>
        <sz val="9"/>
        <color rgb="FFFF0000"/>
        <rFont val="ＭＳ ゴシック"/>
        <family val="3"/>
        <charset val="128"/>
      </rPr>
      <t>※24年3月廃店</t>
    </r>
    <phoneticPr fontId="9"/>
  </si>
  <si>
    <t>25年4月　昆布を吸収</t>
    <rPh sb="2" eb="3">
      <t>ネン</t>
    </rPh>
    <rPh sb="4" eb="5">
      <t>ガツショウ_x0000_</t>
    </rPh>
    <phoneticPr fontId="9"/>
  </si>
  <si>
    <t>25年4月廃店　安慶名販売Ｃに統合</t>
    <rPh sb="2" eb="3">
      <t>ネン</t>
    </rPh>
    <rPh sb="4" eb="5">
      <t>ガツ</t>
    </rPh>
    <rPh sb="5" eb="7">
      <t>ハイテン</t>
    </rPh>
    <rPh sb="8" eb="9">
      <t>ヤス</t>
    </rPh>
    <rPh sb="9" eb="10">
      <t>ケイ</t>
    </rPh>
    <rPh sb="10" eb="11">
      <t>ナ</t>
    </rPh>
    <rPh sb="11" eb="13">
      <t>ハンバイ</t>
    </rPh>
    <rPh sb="15" eb="17">
      <t>トウゴウ</t>
    </rPh>
    <phoneticPr fontId="9"/>
  </si>
  <si>
    <r>
      <t>昆布　</t>
    </r>
    <r>
      <rPr>
        <sz val="9"/>
        <color rgb="FFFF0000"/>
        <rFont val="ＭＳ ゴシック"/>
        <family val="3"/>
        <charset val="128"/>
      </rPr>
      <t>※25年4月廃店</t>
    </r>
    <phoneticPr fontId="9"/>
  </si>
  <si>
    <t>※25年4月　昆布（廃店）</t>
    <rPh sb="7" eb="9">
      <t>コンブ</t>
    </rPh>
    <rPh sb="10" eb="12">
      <t>ハイテン</t>
    </rPh>
    <phoneticPr fontId="9"/>
  </si>
  <si>
    <t>※25年4月　安慶名販売センター（昆布を吸収）</t>
    <rPh sb="7" eb="8">
      <t>ヤス</t>
    </rPh>
    <rPh sb="8" eb="9">
      <t>ケイ</t>
    </rPh>
    <rPh sb="9" eb="10">
      <t>ナ</t>
    </rPh>
    <rPh sb="10" eb="12">
      <t>ハンバイ</t>
    </rPh>
    <rPh sb="17" eb="19">
      <t>コンブ</t>
    </rPh>
    <rPh sb="20" eb="22">
      <t>キュウシュウ</t>
    </rPh>
    <phoneticPr fontId="9"/>
  </si>
  <si>
    <t>沖縄タイムス（折込申込書）【2025年５月】</t>
    <rPh sb="18" eb="19">
      <t>ネン</t>
    </rPh>
    <phoneticPr fontId="9"/>
  </si>
  <si>
    <t>2025/4/4現在</t>
    <rPh sb="8" eb="10">
      <t>ゲンザイ</t>
    </rPh>
    <phoneticPr fontId="9"/>
  </si>
  <si>
    <r>
      <t>米須・大度</t>
    </r>
    <r>
      <rPr>
        <sz val="9"/>
        <color rgb="FFFF0000"/>
        <rFont val="ＭＳ ゴシック"/>
        <family val="3"/>
        <charset val="128"/>
      </rPr>
      <t>（旧 米須）</t>
    </r>
    <rPh sb="3" eb="5">
      <t>オオド</t>
    </rPh>
    <rPh sb="6" eb="7">
      <t>キュウ</t>
    </rPh>
    <rPh sb="8" eb="10">
      <t>コメス</t>
    </rPh>
    <phoneticPr fontId="9"/>
  </si>
  <si>
    <t>25年5月　大度を吸収し、名称変更</t>
    <rPh sb="2" eb="3">
      <t>ネン</t>
    </rPh>
    <rPh sb="4" eb="5">
      <t>ガツ</t>
    </rPh>
    <rPh sb="6" eb="8">
      <t>オオド</t>
    </rPh>
    <rPh sb="9" eb="11">
      <t>キュウシュウ</t>
    </rPh>
    <rPh sb="13" eb="17">
      <t>メイショウヘンコウ</t>
    </rPh>
    <phoneticPr fontId="9"/>
  </si>
  <si>
    <t>25年5月廃店　米須に統合</t>
    <rPh sb="2" eb="3">
      <t>ネン</t>
    </rPh>
    <rPh sb="4" eb="5">
      <t>ガツ</t>
    </rPh>
    <rPh sb="5" eb="7">
      <t>ハイテン</t>
    </rPh>
    <rPh sb="8" eb="10">
      <t>コメス</t>
    </rPh>
    <rPh sb="11" eb="13">
      <t>トウゴウ</t>
    </rPh>
    <phoneticPr fontId="9"/>
  </si>
  <si>
    <t>25年5月廃店　真栄平に統合</t>
    <rPh sb="2" eb="3">
      <t>ネン</t>
    </rPh>
    <rPh sb="4" eb="5">
      <t>ガツ</t>
    </rPh>
    <rPh sb="5" eb="7">
      <t>ハイテン</t>
    </rPh>
    <rPh sb="8" eb="11">
      <t>マエヒラ</t>
    </rPh>
    <rPh sb="12" eb="14">
      <t>トウゴウ</t>
    </rPh>
    <phoneticPr fontId="9"/>
  </si>
  <si>
    <r>
      <t>真栄平・宇江城</t>
    </r>
    <r>
      <rPr>
        <sz val="9"/>
        <color rgb="FFFF0000"/>
        <rFont val="ＭＳ ゴシック"/>
        <family val="3"/>
        <charset val="128"/>
      </rPr>
      <t>（旧 真栄平）</t>
    </r>
    <rPh sb="4" eb="5">
      <t>ウ</t>
    </rPh>
    <rPh sb="5" eb="6">
      <t>コウ</t>
    </rPh>
    <rPh sb="6" eb="7">
      <t>シロ</t>
    </rPh>
    <rPh sb="8" eb="9">
      <t>キュウ</t>
    </rPh>
    <rPh sb="10" eb="11">
      <t>シン</t>
    </rPh>
    <rPh sb="11" eb="12">
      <t>サカエ</t>
    </rPh>
    <rPh sb="12" eb="13">
      <t>ヒラ</t>
    </rPh>
    <phoneticPr fontId="9"/>
  </si>
  <si>
    <t>25年5月　宇江城を吸収し、名称変更</t>
    <rPh sb="2" eb="3">
      <t>ネン</t>
    </rPh>
    <rPh sb="4" eb="5">
      <t>ガツ</t>
    </rPh>
    <rPh sb="6" eb="7">
      <t>ウ</t>
    </rPh>
    <rPh sb="7" eb="8">
      <t>コウ</t>
    </rPh>
    <rPh sb="8" eb="9">
      <t>シロ</t>
    </rPh>
    <rPh sb="10" eb="12">
      <t>キュウシュウ</t>
    </rPh>
    <rPh sb="14" eb="18">
      <t>メイショウヘンコウ</t>
    </rPh>
    <phoneticPr fontId="9"/>
  </si>
  <si>
    <t>25年5月廃店　喜名・座喜味に統合</t>
    <rPh sb="2" eb="3">
      <t>ネン</t>
    </rPh>
    <rPh sb="4" eb="5">
      <t>ガツ</t>
    </rPh>
    <rPh sb="5" eb="7">
      <t>ハイテン</t>
    </rPh>
    <rPh sb="8" eb="9">
      <t>キ</t>
    </rPh>
    <rPh sb="9" eb="10">
      <t>メイ</t>
    </rPh>
    <rPh sb="11" eb="14">
      <t>ザキミ</t>
    </rPh>
    <rPh sb="15" eb="17">
      <t>トウゴウ</t>
    </rPh>
    <phoneticPr fontId="9"/>
  </si>
  <si>
    <t>25年5月　伊良皆を吸収</t>
    <rPh sb="2" eb="3">
      <t>ネン</t>
    </rPh>
    <rPh sb="4" eb="5">
      <t>ガツ</t>
    </rPh>
    <rPh sb="6" eb="9">
      <t>イラミナ</t>
    </rPh>
    <rPh sb="10" eb="12">
      <t>キュウシュウ</t>
    </rPh>
    <phoneticPr fontId="9"/>
  </si>
  <si>
    <t>2025年５月　沖縄タイムス【新聞折込】部数表</t>
    <rPh sb="4" eb="5">
      <t>ネン</t>
    </rPh>
    <rPh sb="6" eb="7">
      <t>ガツ</t>
    </rPh>
    <rPh sb="8" eb="10">
      <t>オキナワ</t>
    </rPh>
    <rPh sb="15" eb="17">
      <t>シンブン</t>
    </rPh>
    <rPh sb="17" eb="19">
      <t>オリコミ</t>
    </rPh>
    <rPh sb="20" eb="23">
      <t>ブスウヒョウ</t>
    </rPh>
    <phoneticPr fontId="9"/>
  </si>
  <si>
    <r>
      <t>米須･大度</t>
    </r>
    <r>
      <rPr>
        <sz val="9"/>
        <color rgb="FFFF0000"/>
        <rFont val="ＭＳ ゴシック"/>
        <family val="3"/>
        <charset val="128"/>
      </rPr>
      <t>(※旧 米須)</t>
    </r>
    <rPh sb="3" eb="5">
      <t>オオド</t>
    </rPh>
    <rPh sb="9" eb="11">
      <t>コメス</t>
    </rPh>
    <phoneticPr fontId="9"/>
  </si>
  <si>
    <r>
      <t>真栄平・宇江城</t>
    </r>
    <r>
      <rPr>
        <sz val="9"/>
        <color rgb="FFFF0000"/>
        <rFont val="ＭＳ ゴシック"/>
        <family val="3"/>
        <charset val="128"/>
      </rPr>
      <t>(※旧 真栄平)</t>
    </r>
    <rPh sb="4" eb="5">
      <t>ウ</t>
    </rPh>
    <rPh sb="5" eb="6">
      <t>コウ</t>
    </rPh>
    <rPh sb="6" eb="7">
      <t>シロ</t>
    </rPh>
    <rPh sb="11" eb="14">
      <t>マエヒラ</t>
    </rPh>
    <phoneticPr fontId="9"/>
  </si>
  <si>
    <r>
      <t>大度　</t>
    </r>
    <r>
      <rPr>
        <sz val="9"/>
        <color rgb="FFFF0000"/>
        <rFont val="ＭＳ ゴシック"/>
        <family val="3"/>
        <charset val="128"/>
      </rPr>
      <t>※25年5月廃店</t>
    </r>
    <phoneticPr fontId="9"/>
  </si>
  <si>
    <r>
      <t>宇江城(糸満)　</t>
    </r>
    <r>
      <rPr>
        <sz val="9"/>
        <color rgb="FFFF0000"/>
        <rFont val="ＭＳ ゴシック"/>
        <family val="3"/>
        <charset val="128"/>
      </rPr>
      <t>※25年5月廃店</t>
    </r>
    <phoneticPr fontId="9"/>
  </si>
  <si>
    <t>※25年5月　大度（廃店）</t>
    <rPh sb="7" eb="9">
      <t>オオド</t>
    </rPh>
    <rPh sb="10" eb="12">
      <t>ハイテン</t>
    </rPh>
    <phoneticPr fontId="9"/>
  </si>
  <si>
    <t>※25年5月　宇江城（廃店）</t>
    <rPh sb="7" eb="8">
      <t>ウ</t>
    </rPh>
    <rPh sb="8" eb="9">
      <t>コウ</t>
    </rPh>
    <rPh sb="9" eb="10">
      <t>シロ</t>
    </rPh>
    <rPh sb="11" eb="13">
      <t>ハイテン</t>
    </rPh>
    <phoneticPr fontId="9"/>
  </si>
  <si>
    <t>※25年5月　米須･大度（大度を吸収）</t>
    <rPh sb="7" eb="8">
      <t>ベイ</t>
    </rPh>
    <rPh sb="8" eb="9">
      <t>ス</t>
    </rPh>
    <rPh sb="10" eb="11">
      <t>ダイ</t>
    </rPh>
    <rPh sb="11" eb="12">
      <t>ド</t>
    </rPh>
    <rPh sb="13" eb="15">
      <t>オオド</t>
    </rPh>
    <rPh sb="16" eb="18">
      <t>キュウシュウ</t>
    </rPh>
    <phoneticPr fontId="9"/>
  </si>
  <si>
    <t>※25年5月　真栄平･宇江城（宇江城を吸収）</t>
    <rPh sb="7" eb="8">
      <t>シン</t>
    </rPh>
    <rPh sb="8" eb="9">
      <t>サカエ</t>
    </rPh>
    <rPh sb="9" eb="10">
      <t>ヒラ</t>
    </rPh>
    <rPh sb="11" eb="12">
      <t>ウ</t>
    </rPh>
    <rPh sb="12" eb="13">
      <t>コウ</t>
    </rPh>
    <rPh sb="13" eb="14">
      <t>シロ</t>
    </rPh>
    <rPh sb="15" eb="16">
      <t>ウ</t>
    </rPh>
    <rPh sb="16" eb="17">
      <t>コウ</t>
    </rPh>
    <rPh sb="17" eb="18">
      <t>シロ</t>
    </rPh>
    <rPh sb="19" eb="21">
      <t>キュウシュウ</t>
    </rPh>
    <phoneticPr fontId="9"/>
  </si>
  <si>
    <t>※25年5月　伊良皆（廃店）</t>
    <rPh sb="7" eb="10">
      <t>イラミナ</t>
    </rPh>
    <rPh sb="11" eb="13">
      <t>ハイテン</t>
    </rPh>
    <phoneticPr fontId="9"/>
  </si>
  <si>
    <t>※25年5月　喜名・座喜味（伊良皆を吸収）</t>
    <rPh sb="7" eb="8">
      <t>キ</t>
    </rPh>
    <rPh sb="8" eb="9">
      <t>メイ</t>
    </rPh>
    <rPh sb="10" eb="13">
      <t>ザキミ</t>
    </rPh>
    <rPh sb="14" eb="17">
      <t>イラミナ</t>
    </rPh>
    <rPh sb="18" eb="20">
      <t>キュウシュウ</t>
    </rPh>
    <phoneticPr fontId="9"/>
  </si>
  <si>
    <r>
      <t>伊良皆　</t>
    </r>
    <r>
      <rPr>
        <sz val="9"/>
        <color rgb="FFFF0000"/>
        <rFont val="ＭＳ ゴシック"/>
        <family val="3"/>
        <charset val="128"/>
      </rPr>
      <t>※25年5月廃店</t>
    </r>
    <phoneticPr fontId="9"/>
  </si>
  <si>
    <t>25年5月　平良川へ一部分割</t>
    <rPh sb="2" eb="3">
      <t>ネン</t>
    </rPh>
    <rPh sb="4" eb="5">
      <t>ガツ</t>
    </rPh>
    <rPh sb="6" eb="9">
      <t>タイラガワ</t>
    </rPh>
    <rPh sb="10" eb="12">
      <t>イチブ</t>
    </rPh>
    <rPh sb="12" eb="14">
      <t>ブンカツ</t>
    </rPh>
    <phoneticPr fontId="9"/>
  </si>
  <si>
    <t>25年5月　喜仲の一部を吸収</t>
    <rPh sb="2" eb="3">
      <t>ネン</t>
    </rPh>
    <rPh sb="4" eb="5">
      <t>ガツ</t>
    </rPh>
    <rPh sb="6" eb="8">
      <t>キナカ</t>
    </rPh>
    <rPh sb="9" eb="11">
      <t>イチブ</t>
    </rPh>
    <rPh sb="12" eb="14">
      <t>キュウシュウ</t>
    </rPh>
    <phoneticPr fontId="9"/>
  </si>
  <si>
    <t>※25年5月　平良川（喜仲の一部を吸収）</t>
    <rPh sb="7" eb="10">
      <t>タイラガワ</t>
    </rPh>
    <rPh sb="11" eb="13">
      <t>キナカ</t>
    </rPh>
    <rPh sb="14" eb="16">
      <t>イチブ</t>
    </rPh>
    <rPh sb="17" eb="19">
      <t>キュウシュウ</t>
    </rPh>
    <phoneticPr fontId="9"/>
  </si>
  <si>
    <t>※25年5月　喜仲（平良川へ一部分割）</t>
    <rPh sb="7" eb="9">
      <t>キナカ</t>
    </rPh>
    <rPh sb="10" eb="13">
      <t>タイラガワ</t>
    </rPh>
    <rPh sb="14" eb="16">
      <t>イチブ</t>
    </rPh>
    <rPh sb="16" eb="18">
      <t>ブンカツ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</si>
</sst>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</numFmts>
  <fonts count="9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3" tint="0.79998168889431442"/>
      <name val="ＭＳ ゴシック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  <font>
      <b/>
      <sz val="9.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614">
    <xf numFmtId="0" fontId="0" fillId="0" borderId="0" xfId="0"/>
    <xf numFmtId="38" fontId="11" fillId="0" borderId="3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0" fontId="10" fillId="0" borderId="0" xfId="0" applyFont="1"/>
    <xf numFmtId="38" fontId="14" fillId="0" borderId="0" xfId="2" applyFont="1" applyFill="1" applyAlignment="1">
      <alignment horizontal="center" vertical="center"/>
    </xf>
    <xf numFmtId="38" fontId="18" fillId="0" borderId="36" xfId="2" applyFont="1" applyFill="1" applyBorder="1" applyAlignment="1">
      <alignment horizontal="center" vertical="center"/>
    </xf>
    <xf numFmtId="38" fontId="10" fillId="4" borderId="2" xfId="2" applyFont="1" applyFill="1" applyBorder="1" applyAlignment="1">
      <alignment vertical="center"/>
    </xf>
    <xf numFmtId="0" fontId="7" fillId="5" borderId="0" xfId="3" applyFill="1">
      <alignment vertical="center"/>
    </xf>
    <xf numFmtId="0" fontId="7" fillId="0" borderId="0" xfId="3">
      <alignment vertical="center"/>
    </xf>
    <xf numFmtId="0" fontId="23" fillId="0" borderId="0" xfId="3" applyFont="1">
      <alignment vertical="center"/>
    </xf>
    <xf numFmtId="0" fontId="24" fillId="0" borderId="0" xfId="3" applyFont="1" applyAlignment="1">
      <alignment vertical="center" wrapText="1"/>
    </xf>
    <xf numFmtId="0" fontId="25" fillId="0" borderId="0" xfId="3" applyFont="1">
      <alignment vertical="center"/>
    </xf>
    <xf numFmtId="0" fontId="26" fillId="0" borderId="0" xfId="3" applyFont="1" applyAlignment="1">
      <alignment horizontal="center" vertical="center" wrapText="1"/>
    </xf>
    <xf numFmtId="0" fontId="7" fillId="0" borderId="0" xfId="3" applyAlignment="1">
      <alignment horizontal="right"/>
    </xf>
    <xf numFmtId="0" fontId="23" fillId="0" borderId="0" xfId="3" applyFont="1" applyAlignment="1"/>
    <xf numFmtId="0" fontId="7" fillId="0" borderId="0" xfId="3" applyAlignment="1">
      <alignment horizontal="right" vertical="top"/>
    </xf>
    <xf numFmtId="0" fontId="23" fillId="0" borderId="6" xfId="3" applyFont="1" applyBorder="1">
      <alignment vertical="center"/>
    </xf>
    <xf numFmtId="0" fontId="7" fillId="0" borderId="0" xfId="3" applyAlignment="1">
      <alignment vertical="top"/>
    </xf>
    <xf numFmtId="49" fontId="19" fillId="0" borderId="0" xfId="3" applyNumberFormat="1" applyFont="1">
      <alignment vertical="center"/>
    </xf>
    <xf numFmtId="0" fontId="22" fillId="0" borderId="0" xfId="3" applyFont="1" applyAlignment="1">
      <alignment horizontal="right" vertical="center"/>
    </xf>
    <xf numFmtId="0" fontId="31" fillId="0" borderId="0" xfId="3" applyFont="1">
      <alignment vertical="center"/>
    </xf>
    <xf numFmtId="49" fontId="7" fillId="0" borderId="0" xfId="3" applyNumberFormat="1">
      <alignment vertical="center"/>
    </xf>
    <xf numFmtId="49" fontId="27" fillId="7" borderId="1" xfId="3" applyNumberFormat="1" applyFont="1" applyFill="1" applyBorder="1" applyAlignment="1">
      <alignment horizontal="right" vertical="center"/>
    </xf>
    <xf numFmtId="49" fontId="27" fillId="7" borderId="1" xfId="3" applyNumberFormat="1" applyFont="1" applyFill="1" applyBorder="1">
      <alignment vertical="center"/>
    </xf>
    <xf numFmtId="3" fontId="32" fillId="7" borderId="1" xfId="3" applyNumberFormat="1" applyFont="1" applyFill="1" applyBorder="1">
      <alignment vertical="center"/>
    </xf>
    <xf numFmtId="49" fontId="27" fillId="8" borderId="1" xfId="3" applyNumberFormat="1" applyFont="1" applyFill="1" applyBorder="1" applyAlignment="1">
      <alignment horizontal="right" vertical="center"/>
    </xf>
    <xf numFmtId="49" fontId="27" fillId="8" borderId="1" xfId="3" applyNumberFormat="1" applyFont="1" applyFill="1" applyBorder="1">
      <alignment vertical="center"/>
    </xf>
    <xf numFmtId="49" fontId="23" fillId="8" borderId="1" xfId="3" applyNumberFormat="1" applyFont="1" applyFill="1" applyBorder="1">
      <alignment vertical="center"/>
    </xf>
    <xf numFmtId="3" fontId="32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 applyAlignment="1">
      <alignment vertical="center" shrinkToFit="1"/>
    </xf>
    <xf numFmtId="0" fontId="23" fillId="8" borderId="1" xfId="3" applyFont="1" applyFill="1" applyBorder="1" applyAlignment="1">
      <alignment vertical="center" shrinkToFit="1"/>
    </xf>
    <xf numFmtId="49" fontId="23" fillId="0" borderId="1" xfId="3" applyNumberFormat="1" applyFont="1" applyBorder="1">
      <alignment vertical="center"/>
    </xf>
    <xf numFmtId="49" fontId="34" fillId="0" borderId="1" xfId="3" applyNumberFormat="1" applyFont="1" applyBorder="1">
      <alignment vertical="center"/>
    </xf>
    <xf numFmtId="3" fontId="21" fillId="0" borderId="1" xfId="3" applyNumberFormat="1" applyFont="1" applyBorder="1">
      <alignment vertical="center"/>
    </xf>
    <xf numFmtId="49" fontId="23" fillId="0" borderId="0" xfId="3" applyNumberFormat="1" applyFont="1">
      <alignment vertical="center"/>
    </xf>
    <xf numFmtId="49" fontId="34" fillId="0" borderId="0" xfId="3" applyNumberFormat="1" applyFont="1">
      <alignment vertical="center"/>
    </xf>
    <xf numFmtId="3" fontId="21" fillId="0" borderId="0" xfId="3" applyNumberFormat="1" applyFont="1">
      <alignment vertical="center"/>
    </xf>
    <xf numFmtId="3" fontId="34" fillId="0" borderId="0" xfId="3" applyNumberFormat="1" applyFont="1">
      <alignment vertical="center"/>
    </xf>
    <xf numFmtId="0" fontId="23" fillId="0" borderId="0" xfId="3" applyFont="1" applyAlignment="1">
      <alignment vertical="center" shrinkToFit="1"/>
    </xf>
    <xf numFmtId="3" fontId="33" fillId="7" borderId="1" xfId="3" applyNumberFormat="1" applyFont="1" applyFill="1" applyBorder="1" applyAlignment="1">
      <alignment vertical="center" shrinkToFit="1"/>
    </xf>
    <xf numFmtId="0" fontId="27" fillId="7" borderId="1" xfId="3" applyFont="1" applyFill="1" applyBorder="1" applyAlignment="1">
      <alignment vertical="center" shrinkToFit="1"/>
    </xf>
    <xf numFmtId="0" fontId="23" fillId="3" borderId="1" xfId="3" applyFont="1" applyFill="1" applyBorder="1" applyAlignment="1">
      <alignment horizontal="center" vertical="center"/>
    </xf>
    <xf numFmtId="3" fontId="32" fillId="8" borderId="1" xfId="3" applyNumberFormat="1" applyFont="1" applyFill="1" applyBorder="1" applyAlignment="1">
      <alignment vertical="center" shrinkToFit="1"/>
    </xf>
    <xf numFmtId="38" fontId="15" fillId="0" borderId="28" xfId="2" applyFont="1" applyFill="1" applyBorder="1" applyAlignment="1">
      <alignment horizontal="center" vertical="center" wrapText="1"/>
    </xf>
    <xf numFmtId="38" fontId="43" fillId="0" borderId="28" xfId="2" applyFont="1" applyFill="1" applyBorder="1" applyAlignment="1">
      <alignment horizontal="center" vertical="center" wrapText="1"/>
    </xf>
    <xf numFmtId="38" fontId="16" fillId="6" borderId="29" xfId="2" applyFont="1" applyFill="1" applyBorder="1" applyAlignment="1">
      <alignment horizontal="center" vertical="center" wrapTex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18" fillId="0" borderId="32" xfId="2" applyFont="1" applyFill="1" applyBorder="1" applyAlignment="1">
      <alignment horizontal="center" vertical="center"/>
    </xf>
    <xf numFmtId="38" fontId="45" fillId="0" borderId="30" xfId="2" applyFont="1" applyFill="1" applyBorder="1" applyAlignment="1">
      <alignment horizontal="right" vertical="center"/>
    </xf>
    <xf numFmtId="38" fontId="45" fillId="4" borderId="30" xfId="2" applyFont="1" applyFill="1" applyBorder="1" applyAlignment="1">
      <alignment horizontal="right" vertical="center" indent="1"/>
    </xf>
    <xf numFmtId="38" fontId="46" fillId="0" borderId="1" xfId="2" applyFont="1" applyFill="1" applyBorder="1" applyAlignment="1">
      <alignment horizontal="right" vertical="center"/>
    </xf>
    <xf numFmtId="38" fontId="46" fillId="4" borderId="1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distributed" vertical="center" indent="1"/>
    </xf>
    <xf numFmtId="38" fontId="46" fillId="0" borderId="31" xfId="2" applyFont="1" applyFill="1" applyBorder="1" applyAlignment="1">
      <alignment horizontal="right" vertical="center"/>
    </xf>
    <xf numFmtId="38" fontId="46" fillId="4" borderId="31" xfId="2" applyFont="1" applyFill="1" applyBorder="1" applyAlignment="1">
      <alignment horizontal="right" vertical="center"/>
    </xf>
    <xf numFmtId="38" fontId="12" fillId="0" borderId="26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left" vertical="center" indent="1"/>
    </xf>
    <xf numFmtId="38" fontId="45" fillId="0" borderId="5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/>
    </xf>
    <xf numFmtId="38" fontId="45" fillId="0" borderId="48" xfId="2" applyFont="1" applyFill="1" applyBorder="1" applyAlignment="1">
      <alignment horizontal="right" vertical="center"/>
    </xf>
    <xf numFmtId="38" fontId="12" fillId="0" borderId="49" xfId="2" applyFont="1" applyFill="1" applyBorder="1" applyAlignment="1">
      <alignment horizontal="left" vertical="center" indent="1"/>
    </xf>
    <xf numFmtId="38" fontId="45" fillId="0" borderId="50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 shrinkToFit="1"/>
    </xf>
    <xf numFmtId="38" fontId="12" fillId="0" borderId="49" xfId="2" applyFont="1" applyFill="1" applyBorder="1" applyAlignment="1">
      <alignment horizontal="left" vertical="center" indent="1" shrinkToFit="1"/>
    </xf>
    <xf numFmtId="38" fontId="12" fillId="0" borderId="18" xfId="2" applyFont="1" applyFill="1" applyBorder="1" applyAlignment="1">
      <alignment horizontal="left" vertical="center" indent="1" shrinkToFit="1"/>
    </xf>
    <xf numFmtId="38" fontId="45" fillId="0" borderId="8" xfId="2" applyFont="1" applyFill="1" applyBorder="1" applyAlignment="1">
      <alignment horizontal="right" vertical="center"/>
    </xf>
    <xf numFmtId="38" fontId="45" fillId="0" borderId="51" xfId="2" applyFont="1" applyFill="1" applyBorder="1" applyAlignment="1">
      <alignment horizontal="right" vertical="center"/>
    </xf>
    <xf numFmtId="38" fontId="45" fillId="0" borderId="52" xfId="2" applyFont="1" applyFill="1" applyBorder="1" applyAlignment="1">
      <alignment horizontal="right" vertical="center"/>
    </xf>
    <xf numFmtId="38" fontId="45" fillId="4" borderId="5" xfId="2" applyFont="1" applyFill="1" applyBorder="1" applyAlignment="1">
      <alignment horizontal="right" vertical="center" indent="1"/>
    </xf>
    <xf numFmtId="38" fontId="45" fillId="4" borderId="48" xfId="2" applyFont="1" applyFill="1" applyBorder="1" applyAlignment="1">
      <alignment horizontal="right" vertical="center" indent="1"/>
    </xf>
    <xf numFmtId="38" fontId="45" fillId="4" borderId="51" xfId="2" applyFont="1" applyFill="1" applyBorder="1" applyAlignment="1">
      <alignment horizontal="right" vertical="center" indent="1"/>
    </xf>
    <xf numFmtId="38" fontId="11" fillId="4" borderId="12" xfId="2" applyFont="1" applyFill="1" applyBorder="1" applyAlignment="1">
      <alignment horizontal="distributed" vertical="center" indent="1"/>
    </xf>
    <xf numFmtId="38" fontId="10" fillId="4" borderId="47" xfId="2" applyFont="1" applyFill="1" applyBorder="1" applyAlignment="1">
      <alignment vertical="center"/>
    </xf>
    <xf numFmtId="38" fontId="45" fillId="0" borderId="35" xfId="2" applyFont="1" applyFill="1" applyBorder="1" applyAlignment="1">
      <alignment horizontal="right" vertical="center"/>
    </xf>
    <xf numFmtId="38" fontId="37" fillId="0" borderId="3" xfId="2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8" fontId="36" fillId="0" borderId="0" xfId="2" applyFont="1" applyFill="1" applyBorder="1" applyAlignment="1" applyProtection="1">
      <alignment vertical="center" shrinkToFit="1"/>
    </xf>
    <xf numFmtId="38" fontId="36" fillId="0" borderId="0" xfId="2" applyFont="1" applyFill="1" applyBorder="1" applyAlignment="1" applyProtection="1">
      <alignment horizontal="right" vertical="center"/>
    </xf>
    <xf numFmtId="38" fontId="38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9" fontId="10" fillId="0" borderId="0" xfId="1" applyFont="1" applyFill="1" applyAlignment="1" applyProtection="1">
      <alignment vertical="center"/>
    </xf>
    <xf numFmtId="38" fontId="36" fillId="0" borderId="0" xfId="2" applyFont="1" applyFill="1" applyBorder="1" applyAlignment="1" applyProtection="1">
      <alignment vertical="center"/>
    </xf>
    <xf numFmtId="49" fontId="6" fillId="0" borderId="0" xfId="3" applyNumberFormat="1" applyFont="1">
      <alignment vertical="center"/>
    </xf>
    <xf numFmtId="49" fontId="52" fillId="0" borderId="0" xfId="3" applyNumberFormat="1" applyFont="1">
      <alignment vertical="center"/>
    </xf>
    <xf numFmtId="49" fontId="41" fillId="0" borderId="1" xfId="3" applyNumberFormat="1" applyFont="1" applyBorder="1">
      <alignment vertical="center"/>
    </xf>
    <xf numFmtId="49" fontId="54" fillId="0" borderId="1" xfId="3" applyNumberFormat="1" applyFont="1" applyBorder="1">
      <alignment vertical="center"/>
    </xf>
    <xf numFmtId="3" fontId="53" fillId="0" borderId="1" xfId="3" applyNumberFormat="1" applyFont="1" applyBorder="1">
      <alignment vertical="center"/>
    </xf>
    <xf numFmtId="0" fontId="52" fillId="0" borderId="0" xfId="3" applyFont="1">
      <alignment vertical="center"/>
    </xf>
    <xf numFmtId="49" fontId="57" fillId="0" borderId="1" xfId="3" applyNumberFormat="1" applyFont="1" applyBorder="1">
      <alignment vertical="center"/>
    </xf>
    <xf numFmtId="3" fontId="58" fillId="0" borderId="1" xfId="3" applyNumberFormat="1" applyFont="1" applyBorder="1">
      <alignment vertical="center"/>
    </xf>
    <xf numFmtId="49" fontId="5" fillId="0" borderId="0" xfId="3" applyNumberFormat="1" applyFont="1">
      <alignment vertical="center"/>
    </xf>
    <xf numFmtId="3" fontId="65" fillId="0" borderId="1" xfId="3" applyNumberFormat="1" applyFont="1" applyBorder="1">
      <alignment vertical="center"/>
    </xf>
    <xf numFmtId="0" fontId="61" fillId="0" borderId="0" xfId="3" applyFont="1" applyProtection="1">
      <alignment vertical="center"/>
      <protection locked="0"/>
    </xf>
    <xf numFmtId="177" fontId="61" fillId="0" borderId="0" xfId="3" applyNumberFormat="1" applyFont="1" applyProtection="1">
      <alignment vertical="center"/>
      <protection locked="0"/>
    </xf>
    <xf numFmtId="0" fontId="62" fillId="0" borderId="0" xfId="3" applyFont="1">
      <alignment vertical="center"/>
    </xf>
    <xf numFmtId="0" fontId="23" fillId="9" borderId="1" xfId="3" applyFont="1" applyFill="1" applyBorder="1" applyAlignment="1">
      <alignment horizontal="center" vertical="center"/>
    </xf>
    <xf numFmtId="0" fontId="63" fillId="3" borderId="43" xfId="3" applyFont="1" applyFill="1" applyBorder="1" applyAlignment="1">
      <alignment horizontal="right" vertical="center"/>
    </xf>
    <xf numFmtId="3" fontId="64" fillId="0" borderId="58" xfId="3" applyNumberFormat="1" applyFont="1" applyBorder="1">
      <alignment vertical="center"/>
    </xf>
    <xf numFmtId="3" fontId="64" fillId="0" borderId="59" xfId="3" applyNumberFormat="1" applyFont="1" applyBorder="1">
      <alignment vertical="center"/>
    </xf>
    <xf numFmtId="0" fontId="63" fillId="3" borderId="12" xfId="3" applyFont="1" applyFill="1" applyBorder="1" applyAlignment="1">
      <alignment horizontal="right" vertical="center"/>
    </xf>
    <xf numFmtId="0" fontId="63" fillId="3" borderId="37" xfId="3" applyFont="1" applyFill="1" applyBorder="1" applyAlignment="1">
      <alignment horizontal="right" vertical="center"/>
    </xf>
    <xf numFmtId="3" fontId="65" fillId="0" borderId="38" xfId="3" applyNumberFormat="1" applyFont="1" applyBorder="1">
      <alignment vertical="center"/>
    </xf>
    <xf numFmtId="0" fontId="69" fillId="6" borderId="61" xfId="3" applyFont="1" applyFill="1" applyBorder="1" applyAlignment="1">
      <alignment horizontal="right" vertical="center"/>
    </xf>
    <xf numFmtId="0" fontId="69" fillId="6" borderId="62" xfId="3" applyFont="1" applyFill="1" applyBorder="1" applyAlignment="1">
      <alignment horizontal="right" vertical="center"/>
    </xf>
    <xf numFmtId="0" fontId="52" fillId="0" borderId="13" xfId="3" applyFont="1" applyBorder="1">
      <alignment vertical="center"/>
    </xf>
    <xf numFmtId="177" fontId="61" fillId="0" borderId="13" xfId="3" applyNumberFormat="1" applyFont="1" applyBorder="1" applyProtection="1">
      <alignment vertical="center"/>
      <protection locked="0"/>
    </xf>
    <xf numFmtId="0" fontId="69" fillId="6" borderId="60" xfId="3" applyFont="1" applyFill="1" applyBorder="1" applyAlignment="1">
      <alignment horizontal="right" vertical="center"/>
    </xf>
    <xf numFmtId="0" fontId="52" fillId="0" borderId="24" xfId="3" applyFont="1" applyBorder="1">
      <alignment vertical="center"/>
    </xf>
    <xf numFmtId="0" fontId="61" fillId="0" borderId="24" xfId="3" applyFont="1" applyBorder="1" applyProtection="1">
      <alignment vertical="center"/>
      <protection locked="0"/>
    </xf>
    <xf numFmtId="0" fontId="62" fillId="0" borderId="3" xfId="3" applyFont="1" applyBorder="1">
      <alignment vertical="center"/>
    </xf>
    <xf numFmtId="0" fontId="48" fillId="0" borderId="26" xfId="0" applyFont="1" applyBorder="1" applyAlignment="1">
      <alignment horizontal="center" vertical="center"/>
    </xf>
    <xf numFmtId="0" fontId="48" fillId="0" borderId="25" xfId="0" applyFont="1" applyBorder="1" applyAlignment="1">
      <alignment horizontal="right" vertical="center"/>
    </xf>
    <xf numFmtId="0" fontId="48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shrinkToFit="1"/>
    </xf>
    <xf numFmtId="0" fontId="49" fillId="0" borderId="12" xfId="3" applyFont="1" applyBorder="1" applyAlignment="1">
      <alignment horizontal="right" vertical="center"/>
    </xf>
    <xf numFmtId="49" fontId="23" fillId="0" borderId="1" xfId="3" applyNumberFormat="1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49" fontId="49" fillId="0" borderId="12" xfId="3" applyNumberFormat="1" applyFont="1" applyBorder="1" applyAlignment="1">
      <alignment horizontal="right" vertical="center"/>
    </xf>
    <xf numFmtId="49" fontId="18" fillId="0" borderId="1" xfId="3" applyNumberFormat="1" applyFont="1" applyBorder="1" applyAlignment="1">
      <alignment vertical="center" shrinkToFit="1"/>
    </xf>
    <xf numFmtId="49" fontId="23" fillId="0" borderId="0" xfId="3" applyNumberFormat="1" applyFont="1" applyAlignment="1">
      <alignment vertical="center" shrinkToFit="1"/>
    </xf>
    <xf numFmtId="0" fontId="48" fillId="0" borderId="17" xfId="0" applyFont="1" applyBorder="1" applyAlignment="1">
      <alignment horizontal="right" vertical="center"/>
    </xf>
    <xf numFmtId="0" fontId="41" fillId="0" borderId="0" xfId="0" applyFont="1" applyAlignment="1">
      <alignment vertical="center" shrinkToFit="1"/>
    </xf>
    <xf numFmtId="0" fontId="48" fillId="0" borderId="21" xfId="0" applyFont="1" applyBorder="1" applyAlignment="1">
      <alignment horizontal="right" vertical="center"/>
    </xf>
    <xf numFmtId="0" fontId="41" fillId="0" borderId="3" xfId="0" applyFont="1" applyBorder="1" applyAlignment="1">
      <alignment vertical="center" shrinkToFit="1"/>
    </xf>
    <xf numFmtId="0" fontId="48" fillId="0" borderId="43" xfId="0" applyFont="1" applyBorder="1" applyAlignment="1">
      <alignment horizontal="right" vertical="center"/>
    </xf>
    <xf numFmtId="0" fontId="17" fillId="0" borderId="44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right" vertical="center"/>
    </xf>
    <xf numFmtId="0" fontId="48" fillId="0" borderId="22" xfId="0" applyFont="1" applyBorder="1" applyAlignment="1">
      <alignment horizontal="right" vertical="center"/>
    </xf>
    <xf numFmtId="0" fontId="48" fillId="0" borderId="18" xfId="0" applyFont="1" applyBorder="1" applyAlignment="1">
      <alignment horizontal="right" vertical="center"/>
    </xf>
    <xf numFmtId="49" fontId="49" fillId="0" borderId="37" xfId="3" applyNumberFormat="1" applyFont="1" applyBorder="1" applyAlignment="1">
      <alignment horizontal="right" vertical="center"/>
    </xf>
    <xf numFmtId="49" fontId="23" fillId="0" borderId="38" xfId="3" applyNumberFormat="1" applyFont="1" applyBorder="1" applyAlignment="1">
      <alignment vertical="center" shrinkToFit="1"/>
    </xf>
    <xf numFmtId="49" fontId="49" fillId="0" borderId="21" xfId="3" applyNumberFormat="1" applyFont="1" applyBorder="1" applyAlignment="1">
      <alignment horizontal="right" vertical="center"/>
    </xf>
    <xf numFmtId="49" fontId="23" fillId="0" borderId="3" xfId="3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51" fillId="0" borderId="0" xfId="0" applyFont="1" applyAlignment="1">
      <alignment vertical="center" shrinkToFit="1"/>
    </xf>
    <xf numFmtId="0" fontId="48" fillId="0" borderId="17" xfId="0" applyFont="1" applyBorder="1" applyAlignment="1">
      <alignment vertical="center"/>
    </xf>
    <xf numFmtId="0" fontId="48" fillId="0" borderId="0" xfId="0" applyFont="1" applyAlignment="1">
      <alignment horizontal="right" vertical="center"/>
    </xf>
    <xf numFmtId="0" fontId="68" fillId="10" borderId="61" xfId="3" applyFont="1" applyFill="1" applyBorder="1" applyAlignment="1">
      <alignment horizontal="right" vertical="center"/>
    </xf>
    <xf numFmtId="0" fontId="68" fillId="10" borderId="60" xfId="3" applyFont="1" applyFill="1" applyBorder="1" applyAlignment="1">
      <alignment horizontal="right" vertical="center"/>
    </xf>
    <xf numFmtId="0" fontId="68" fillId="10" borderId="62" xfId="3" applyFont="1" applyFill="1" applyBorder="1" applyAlignment="1">
      <alignment horizontal="right" vertical="center"/>
    </xf>
    <xf numFmtId="0" fontId="27" fillId="10" borderId="1" xfId="3" applyFont="1" applyFill="1" applyBorder="1" applyAlignment="1">
      <alignment horizontal="center" vertical="center"/>
    </xf>
    <xf numFmtId="0" fontId="27" fillId="11" borderId="1" xfId="3" applyFont="1" applyFill="1" applyBorder="1" applyAlignment="1">
      <alignment horizontal="center" vertical="center"/>
    </xf>
    <xf numFmtId="3" fontId="54" fillId="10" borderId="1" xfId="3" applyNumberFormat="1" applyFont="1" applyFill="1" applyBorder="1" applyProtection="1">
      <alignment vertical="center"/>
      <protection locked="0"/>
    </xf>
    <xf numFmtId="3" fontId="34" fillId="11" borderId="1" xfId="3" applyNumberFormat="1" applyFont="1" applyFill="1" applyBorder="1" applyProtection="1">
      <alignment vertical="center"/>
      <protection locked="0"/>
    </xf>
    <xf numFmtId="3" fontId="54" fillId="11" borderId="1" xfId="3" applyNumberFormat="1" applyFont="1" applyFill="1" applyBorder="1" applyProtection="1">
      <alignment vertical="center"/>
      <protection locked="0"/>
    </xf>
    <xf numFmtId="0" fontId="23" fillId="9" borderId="1" xfId="3" applyFont="1" applyFill="1" applyBorder="1" applyAlignment="1" applyProtection="1">
      <alignment vertical="center" shrinkToFit="1"/>
      <protection locked="0"/>
    </xf>
    <xf numFmtId="0" fontId="35" fillId="9" borderId="1" xfId="3" applyFont="1" applyFill="1" applyBorder="1" applyAlignment="1" applyProtection="1">
      <alignment vertical="center" shrinkToFit="1"/>
      <protection locked="0"/>
    </xf>
    <xf numFmtId="0" fontId="41" fillId="9" borderId="1" xfId="3" applyFont="1" applyFill="1" applyBorder="1" applyAlignment="1" applyProtection="1">
      <alignment vertical="center" shrinkToFit="1"/>
      <protection locked="0"/>
    </xf>
    <xf numFmtId="3" fontId="28" fillId="11" borderId="41" xfId="3" applyNumberFormat="1" applyFont="1" applyFill="1" applyBorder="1">
      <alignment vertical="center"/>
    </xf>
    <xf numFmtId="3" fontId="29" fillId="11" borderId="30" xfId="3" applyNumberFormat="1" applyFont="1" applyFill="1" applyBorder="1">
      <alignment vertical="center"/>
    </xf>
    <xf numFmtId="3" fontId="29" fillId="11" borderId="39" xfId="3" applyNumberFormat="1" applyFont="1" applyFill="1" applyBorder="1">
      <alignment vertical="center"/>
    </xf>
    <xf numFmtId="0" fontId="68" fillId="0" borderId="33" xfId="3" applyFont="1" applyBorder="1" applyAlignment="1" applyProtection="1">
      <alignment horizontal="right" vertical="center"/>
      <protection locked="0"/>
    </xf>
    <xf numFmtId="0" fontId="68" fillId="0" borderId="23" xfId="3" applyFont="1" applyBorder="1" applyAlignment="1" applyProtection="1">
      <alignment horizontal="right" vertical="center"/>
      <protection locked="0"/>
    </xf>
    <xf numFmtId="0" fontId="24" fillId="6" borderId="23" xfId="3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 shrinkToFit="1"/>
    </xf>
    <xf numFmtId="38" fontId="42" fillId="0" borderId="0" xfId="2" applyFont="1" applyFill="1" applyBorder="1" applyAlignment="1" applyProtection="1">
      <alignment horizontal="left" vertical="center"/>
    </xf>
    <xf numFmtId="38" fontId="16" fillId="0" borderId="0" xfId="2" applyFont="1" applyFill="1" applyBorder="1" applyAlignment="1" applyProtection="1">
      <alignment horizontal="center" vertical="center" wrapText="1"/>
    </xf>
    <xf numFmtId="38" fontId="55" fillId="0" borderId="0" xfId="2" applyFont="1" applyFill="1" applyBorder="1" applyAlignment="1" applyProtection="1">
      <alignment horizontal="right" vertical="center"/>
    </xf>
    <xf numFmtId="38" fontId="42" fillId="0" borderId="0" xfId="2" applyFont="1" applyFill="1" applyBorder="1" applyAlignment="1" applyProtection="1">
      <alignment vertical="center"/>
    </xf>
    <xf numFmtId="38" fontId="11" fillId="0" borderId="3" xfId="0" applyNumberFormat="1" applyFont="1" applyBorder="1" applyAlignment="1">
      <alignment vertical="center"/>
    </xf>
    <xf numFmtId="38" fontId="46" fillId="0" borderId="63" xfId="2" applyFont="1" applyFill="1" applyBorder="1" applyAlignment="1">
      <alignment horizontal="right" vertical="center"/>
    </xf>
    <xf numFmtId="38" fontId="45" fillId="0" borderId="63" xfId="2" applyFont="1" applyFill="1" applyBorder="1" applyAlignment="1">
      <alignment horizontal="right" vertical="center"/>
    </xf>
    <xf numFmtId="38" fontId="18" fillId="0" borderId="63" xfId="2" applyFont="1" applyFill="1" applyBorder="1" applyAlignment="1">
      <alignment horizontal="center" vertical="center"/>
    </xf>
    <xf numFmtId="38" fontId="18" fillId="0" borderId="62" xfId="2" applyFont="1" applyFill="1" applyBorder="1" applyAlignment="1">
      <alignment horizontal="center" vertical="center"/>
    </xf>
    <xf numFmtId="38" fontId="16" fillId="0" borderId="61" xfId="2" applyFont="1" applyFill="1" applyBorder="1" applyAlignment="1">
      <alignment horizontal="center" vertical="center" wrapText="1"/>
    </xf>
    <xf numFmtId="38" fontId="75" fillId="0" borderId="1" xfId="2" applyFont="1" applyFill="1" applyBorder="1" applyAlignment="1">
      <alignment horizontal="right" vertical="center"/>
    </xf>
    <xf numFmtId="38" fontId="61" fillId="0" borderId="48" xfId="2" applyFont="1" applyFill="1" applyBorder="1" applyAlignment="1">
      <alignment horizontal="right" vertical="center"/>
    </xf>
    <xf numFmtId="38" fontId="61" fillId="0" borderId="50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75" fillId="4" borderId="1" xfId="2" applyFont="1" applyFill="1" applyBorder="1" applyAlignment="1">
      <alignment horizontal="right" vertical="center"/>
    </xf>
    <xf numFmtId="38" fontId="61" fillId="4" borderId="48" xfId="2" applyFont="1" applyFill="1" applyBorder="1" applyAlignment="1">
      <alignment horizontal="right" vertical="center" indent="1"/>
    </xf>
    <xf numFmtId="38" fontId="61" fillId="4" borderId="5" xfId="2" applyFont="1" applyFill="1" applyBorder="1" applyAlignment="1">
      <alignment horizontal="right" vertical="center" indent="1"/>
    </xf>
    <xf numFmtId="38" fontId="37" fillId="0" borderId="0" xfId="2" applyFont="1" applyFill="1" applyBorder="1" applyAlignment="1" applyProtection="1">
      <alignment horizontal="right" vertical="center" shrinkToFit="1"/>
    </xf>
    <xf numFmtId="38" fontId="76" fillId="0" borderId="0" xfId="2" applyFont="1" applyFill="1" applyBorder="1" applyAlignment="1" applyProtection="1">
      <alignment vertical="center"/>
    </xf>
    <xf numFmtId="38" fontId="37" fillId="0" borderId="0" xfId="2" applyFont="1" applyFill="1" applyBorder="1" applyAlignment="1" applyProtection="1">
      <alignment vertical="center"/>
    </xf>
    <xf numFmtId="38" fontId="37" fillId="0" borderId="0" xfId="2" applyFont="1" applyFill="1" applyBorder="1" applyAlignment="1" applyProtection="1">
      <alignment horizontal="right" vertical="center"/>
    </xf>
    <xf numFmtId="38" fontId="37" fillId="0" borderId="3" xfId="2" applyFont="1" applyFill="1" applyBorder="1" applyAlignment="1" applyProtection="1">
      <alignment horizontal="right" vertical="center" shrinkToFit="1"/>
    </xf>
    <xf numFmtId="38" fontId="37" fillId="0" borderId="0" xfId="2" applyFont="1" applyFill="1" applyAlignment="1" applyProtection="1">
      <alignment vertical="center"/>
    </xf>
    <xf numFmtId="38" fontId="37" fillId="0" borderId="0" xfId="2" applyFont="1" applyFill="1" applyAlignment="1" applyProtection="1">
      <alignment horizontal="right" vertical="center"/>
    </xf>
    <xf numFmtId="0" fontId="43" fillId="0" borderId="27" xfId="0" applyFont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/>
    </xf>
    <xf numFmtId="0" fontId="17" fillId="9" borderId="1" xfId="4" applyFont="1" applyFill="1" applyBorder="1" applyAlignment="1" applyProtection="1">
      <alignment vertical="center" shrinkToFit="1"/>
      <protection locked="0"/>
    </xf>
    <xf numFmtId="0" fontId="41" fillId="9" borderId="1" xfId="4" applyFont="1" applyFill="1" applyBorder="1" applyAlignment="1" applyProtection="1">
      <alignment vertical="center" shrinkToFit="1"/>
      <protection locked="0"/>
    </xf>
    <xf numFmtId="0" fontId="41" fillId="9" borderId="1" xfId="5" applyFont="1" applyFill="1" applyBorder="1" applyAlignment="1" applyProtection="1">
      <alignment vertical="center" shrinkToFit="1"/>
      <protection locked="0"/>
    </xf>
    <xf numFmtId="0" fontId="41" fillId="0" borderId="1" xfId="5" applyFont="1" applyBorder="1" applyAlignment="1" applyProtection="1">
      <alignment vertical="center" shrinkToFit="1"/>
      <protection locked="0"/>
    </xf>
    <xf numFmtId="0" fontId="17" fillId="9" borderId="1" xfId="3" applyFont="1" applyFill="1" applyBorder="1" applyAlignment="1" applyProtection="1">
      <alignment vertical="center" shrinkToFit="1"/>
      <protection locked="0"/>
    </xf>
    <xf numFmtId="0" fontId="17" fillId="9" borderId="1" xfId="5" applyFont="1" applyFill="1" applyBorder="1" applyAlignment="1" applyProtection="1">
      <alignment vertical="center" shrinkToFit="1"/>
      <protection locked="0"/>
    </xf>
    <xf numFmtId="0" fontId="27" fillId="9" borderId="1" xfId="5" applyFont="1" applyFill="1" applyBorder="1" applyAlignment="1" applyProtection="1">
      <alignment vertical="center" shrinkToFit="1"/>
      <protection locked="0"/>
    </xf>
    <xf numFmtId="0" fontId="19" fillId="9" borderId="1" xfId="3" applyFont="1" applyFill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49" fontId="27" fillId="7" borderId="1" xfId="3" applyNumberFormat="1" applyFont="1" applyFill="1" applyBorder="1" applyAlignment="1">
      <alignment horizontal="center" vertical="center"/>
    </xf>
    <xf numFmtId="49" fontId="23" fillId="8" borderId="1" xfId="3" applyNumberFormat="1" applyFont="1" applyFill="1" applyBorder="1" applyAlignment="1">
      <alignment horizontal="center" vertical="center"/>
    </xf>
    <xf numFmtId="49" fontId="34" fillId="0" borderId="1" xfId="3" applyNumberFormat="1" applyFont="1" applyBorder="1" applyAlignment="1">
      <alignment horizontal="center" vertical="center"/>
    </xf>
    <xf numFmtId="49" fontId="57" fillId="0" borderId="1" xfId="3" applyNumberFormat="1" applyFont="1" applyBorder="1" applyAlignment="1">
      <alignment horizontal="center" vertical="center"/>
    </xf>
    <xf numFmtId="49" fontId="54" fillId="0" borderId="1" xfId="3" applyNumberFormat="1" applyFont="1" applyBorder="1" applyAlignment="1">
      <alignment horizontal="center" vertical="center"/>
    </xf>
    <xf numFmtId="49" fontId="34" fillId="0" borderId="0" xfId="3" applyNumberFormat="1" applyFont="1" applyAlignment="1">
      <alignment horizontal="center" vertical="center"/>
    </xf>
    <xf numFmtId="0" fontId="7" fillId="0" borderId="0" xfId="3" applyAlignment="1">
      <alignment horizontal="center" vertical="center"/>
    </xf>
    <xf numFmtId="0" fontId="60" fillId="0" borderId="0" xfId="3" applyFont="1" applyAlignment="1">
      <alignment horizontal="right" vertical="center"/>
    </xf>
    <xf numFmtId="49" fontId="34" fillId="9" borderId="1" xfId="3" applyNumberFormat="1" applyFont="1" applyFill="1" applyBorder="1">
      <alignment vertical="center"/>
    </xf>
    <xf numFmtId="49" fontId="34" fillId="9" borderId="1" xfId="3" applyNumberFormat="1" applyFont="1" applyFill="1" applyBorder="1" applyAlignment="1">
      <alignment horizontal="center" vertical="center"/>
    </xf>
    <xf numFmtId="0" fontId="23" fillId="9" borderId="7" xfId="3" applyFont="1" applyFill="1" applyBorder="1" applyAlignment="1">
      <alignment horizontal="center" vertical="center"/>
    </xf>
    <xf numFmtId="56" fontId="68" fillId="0" borderId="36" xfId="3" applyNumberFormat="1" applyFont="1" applyBorder="1" applyAlignment="1" applyProtection="1">
      <alignment horizontal="right" vertical="center"/>
      <protection locked="0"/>
    </xf>
    <xf numFmtId="182" fontId="59" fillId="0" borderId="57" xfId="3" applyNumberFormat="1" applyFont="1" applyBorder="1">
      <alignment vertical="center"/>
    </xf>
    <xf numFmtId="49" fontId="57" fillId="9" borderId="1" xfId="3" applyNumberFormat="1" applyFont="1" applyFill="1" applyBorder="1">
      <alignment vertical="center"/>
    </xf>
    <xf numFmtId="3" fontId="58" fillId="9" borderId="1" xfId="3" applyNumberFormat="1" applyFont="1" applyFill="1" applyBorder="1">
      <alignment vertical="center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38" fontId="77" fillId="0" borderId="31" xfId="2" applyFont="1" applyFill="1" applyBorder="1" applyAlignment="1" applyProtection="1">
      <alignment vertical="center"/>
    </xf>
    <xf numFmtId="38" fontId="76" fillId="0" borderId="31" xfId="2" applyFont="1" applyFill="1" applyBorder="1" applyAlignment="1" applyProtection="1">
      <alignment vertical="center"/>
    </xf>
    <xf numFmtId="38" fontId="76" fillId="0" borderId="39" xfId="2" applyFont="1" applyFill="1" applyBorder="1" applyAlignment="1" applyProtection="1">
      <alignment vertical="center"/>
    </xf>
    <xf numFmtId="38" fontId="43" fillId="0" borderId="29" xfId="2" applyFont="1" applyFill="1" applyBorder="1" applyAlignment="1" applyProtection="1">
      <alignment horizontal="center" vertical="center" wrapText="1"/>
    </xf>
    <xf numFmtId="38" fontId="37" fillId="0" borderId="31" xfId="2" applyFont="1" applyFill="1" applyBorder="1" applyAlignment="1" applyProtection="1">
      <alignment horizontal="right" vertical="center"/>
    </xf>
    <xf numFmtId="0" fontId="49" fillId="0" borderId="37" xfId="3" applyFont="1" applyBorder="1" applyAlignment="1">
      <alignment horizontal="right" vertical="center"/>
    </xf>
    <xf numFmtId="38" fontId="37" fillId="0" borderId="41" xfId="2" applyFont="1" applyFill="1" applyBorder="1" applyAlignment="1" applyProtection="1">
      <alignment horizontal="right" vertical="center" shrinkToFit="1"/>
    </xf>
    <xf numFmtId="49" fontId="18" fillId="0" borderId="38" xfId="3" applyNumberFormat="1" applyFont="1" applyBorder="1" applyAlignment="1">
      <alignment vertical="center" shrinkToFit="1"/>
    </xf>
    <xf numFmtId="38" fontId="77" fillId="0" borderId="39" xfId="2" applyFont="1" applyFill="1" applyBorder="1" applyAlignment="1" applyProtection="1">
      <alignment vertical="center"/>
    </xf>
    <xf numFmtId="38" fontId="37" fillId="0" borderId="30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 shrinkToFit="1"/>
    </xf>
    <xf numFmtId="0" fontId="47" fillId="0" borderId="17" xfId="0" applyFont="1" applyBorder="1" applyAlignment="1">
      <alignment horizontal="right" vertical="center"/>
    </xf>
    <xf numFmtId="0" fontId="17" fillId="0" borderId="0" xfId="0" applyFont="1" applyAlignment="1">
      <alignment vertical="center" shrinkToFit="1"/>
    </xf>
    <xf numFmtId="49" fontId="41" fillId="0" borderId="38" xfId="3" applyNumberFormat="1" applyFont="1" applyBorder="1" applyAlignment="1">
      <alignment vertical="center" shrinkToFit="1"/>
    </xf>
    <xf numFmtId="3" fontId="57" fillId="11" borderId="1" xfId="3" applyNumberFormat="1" applyFont="1" applyFill="1" applyBorder="1" applyProtection="1">
      <alignment vertical="center"/>
      <protection locked="0"/>
    </xf>
    <xf numFmtId="49" fontId="17" fillId="7" borderId="1" xfId="3" applyNumberFormat="1" applyFont="1" applyFill="1" applyBorder="1">
      <alignment vertical="center"/>
    </xf>
    <xf numFmtId="49" fontId="17" fillId="7" borderId="1" xfId="3" applyNumberFormat="1" applyFont="1" applyFill="1" applyBorder="1" applyAlignment="1">
      <alignment horizontal="center" vertical="center"/>
    </xf>
    <xf numFmtId="49" fontId="17" fillId="7" borderId="1" xfId="3" applyNumberFormat="1" applyFont="1" applyFill="1" applyBorder="1" applyAlignment="1">
      <alignment horizontal="right" vertical="center"/>
    </xf>
    <xf numFmtId="3" fontId="78" fillId="7" borderId="1" xfId="3" applyNumberFormat="1" applyFont="1" applyFill="1" applyBorder="1">
      <alignment vertical="center"/>
    </xf>
    <xf numFmtId="3" fontId="79" fillId="7" borderId="1" xfId="3" applyNumberFormat="1" applyFont="1" applyFill="1" applyBorder="1" applyAlignment="1">
      <alignment vertical="center" shrinkToFit="1"/>
    </xf>
    <xf numFmtId="0" fontId="17" fillId="7" borderId="1" xfId="3" applyFont="1" applyFill="1" applyBorder="1" applyAlignment="1">
      <alignment vertical="center" shrinkToFit="1"/>
    </xf>
    <xf numFmtId="0" fontId="23" fillId="3" borderId="1" xfId="6" applyFont="1" applyFill="1" applyBorder="1" applyAlignment="1">
      <alignment horizontal="center" vertical="center"/>
    </xf>
    <xf numFmtId="3" fontId="33" fillId="10" borderId="1" xfId="6" applyNumberFormat="1" applyFont="1" applyFill="1" applyBorder="1" applyAlignment="1" applyProtection="1">
      <alignment vertical="center" shrinkToFit="1"/>
      <protection locked="0"/>
    </xf>
    <xf numFmtId="49" fontId="27" fillId="0" borderId="1" xfId="6" applyNumberFormat="1" applyFont="1" applyBorder="1" applyAlignment="1">
      <alignment horizontal="center" vertical="center"/>
    </xf>
    <xf numFmtId="3" fontId="32" fillId="0" borderId="1" xfId="6" applyNumberFormat="1" applyFont="1" applyBorder="1">
      <alignment vertical="center"/>
    </xf>
    <xf numFmtId="0" fontId="24" fillId="0" borderId="23" xfId="3" applyFont="1" applyBorder="1" applyAlignment="1">
      <alignment horizontal="right" vertical="center"/>
    </xf>
    <xf numFmtId="38" fontId="18" fillId="0" borderId="24" xfId="2" applyFont="1" applyFill="1" applyBorder="1" applyAlignment="1">
      <alignment horizontal="center" vertical="center"/>
    </xf>
    <xf numFmtId="38" fontId="18" fillId="0" borderId="67" xfId="2" applyFont="1" applyFill="1" applyBorder="1" applyAlignment="1">
      <alignment horizontal="center" vertical="center"/>
    </xf>
    <xf numFmtId="38" fontId="18" fillId="0" borderId="22" xfId="2" applyFont="1" applyFill="1" applyBorder="1" applyAlignment="1"/>
    <xf numFmtId="38" fontId="18" fillId="0" borderId="36" xfId="2" applyFont="1" applyFill="1" applyBorder="1" applyAlignment="1"/>
    <xf numFmtId="38" fontId="18" fillId="0" borderId="21" xfId="2" applyFont="1" applyFill="1" applyBorder="1" applyAlignment="1">
      <alignment vertical="top"/>
    </xf>
    <xf numFmtId="38" fontId="18" fillId="0" borderId="23" xfId="2" applyFont="1" applyFill="1" applyBorder="1" applyAlignment="1">
      <alignment vertical="top"/>
    </xf>
    <xf numFmtId="0" fontId="41" fillId="0" borderId="1" xfId="3" applyFont="1" applyBorder="1" applyAlignment="1" applyProtection="1">
      <alignment vertical="center" shrinkToFit="1"/>
      <protection locked="0"/>
    </xf>
    <xf numFmtId="49" fontId="49" fillId="0" borderId="2" xfId="3" applyNumberFormat="1" applyFont="1" applyBorder="1" applyAlignment="1">
      <alignment horizontal="right" vertical="center"/>
    </xf>
    <xf numFmtId="49" fontId="23" fillId="0" borderId="5" xfId="3" applyNumberFormat="1" applyFont="1" applyBorder="1" applyAlignment="1">
      <alignment vertical="center" shrinkToFit="1"/>
    </xf>
    <xf numFmtId="38" fontId="76" fillId="0" borderId="30" xfId="2" applyFont="1" applyFill="1" applyBorder="1" applyAlignment="1" applyProtection="1">
      <alignment vertical="center"/>
    </xf>
    <xf numFmtId="49" fontId="49" fillId="0" borderId="1" xfId="3" applyNumberFormat="1" applyFont="1" applyBorder="1" applyAlignment="1">
      <alignment horizontal="right" vertical="center"/>
    </xf>
    <xf numFmtId="38" fontId="76" fillId="0" borderId="1" xfId="2" applyFont="1" applyFill="1" applyBorder="1" applyAlignment="1" applyProtection="1">
      <alignment vertical="center"/>
    </xf>
    <xf numFmtId="49" fontId="48" fillId="0" borderId="12" xfId="3" applyNumberFormat="1" applyFont="1" applyBorder="1" applyAlignment="1">
      <alignment horizontal="right" vertical="center"/>
    </xf>
    <xf numFmtId="49" fontId="41" fillId="0" borderId="1" xfId="3" applyNumberFormat="1" applyFont="1" applyBorder="1" applyAlignment="1">
      <alignment vertical="center" shrinkToFit="1"/>
    </xf>
    <xf numFmtId="38" fontId="37" fillId="0" borderId="31" xfId="2" applyFont="1" applyFill="1" applyBorder="1" applyAlignment="1" applyProtection="1">
      <alignment vertical="center"/>
    </xf>
    <xf numFmtId="38" fontId="37" fillId="0" borderId="23" xfId="2" applyFont="1" applyFill="1" applyBorder="1" applyAlignment="1" applyProtection="1">
      <alignment vertical="center"/>
    </xf>
    <xf numFmtId="3" fontId="28" fillId="10" borderId="41" xfId="3" applyNumberFormat="1" applyFont="1" applyFill="1" applyBorder="1">
      <alignment vertical="center"/>
    </xf>
    <xf numFmtId="3" fontId="29" fillId="10" borderId="31" xfId="3" applyNumberFormat="1" applyFont="1" applyFill="1" applyBorder="1">
      <alignment vertical="center"/>
    </xf>
    <xf numFmtId="3" fontId="29" fillId="10" borderId="39" xfId="3" applyNumberFormat="1" applyFont="1" applyFill="1" applyBorder="1">
      <alignment vertical="center"/>
    </xf>
    <xf numFmtId="38" fontId="37" fillId="0" borderId="20" xfId="2" applyFont="1" applyFill="1" applyBorder="1" applyAlignment="1" applyProtection="1">
      <alignment vertical="center"/>
    </xf>
    <xf numFmtId="49" fontId="84" fillId="0" borderId="1" xfId="3" applyNumberFormat="1" applyFont="1" applyBorder="1">
      <alignment vertical="center"/>
    </xf>
    <xf numFmtId="3" fontId="85" fillId="0" borderId="1" xfId="3" applyNumberFormat="1" applyFont="1" applyBorder="1">
      <alignment vertical="center"/>
    </xf>
    <xf numFmtId="0" fontId="41" fillId="8" borderId="1" xfId="3" applyFont="1" applyFill="1" applyBorder="1" applyAlignment="1">
      <alignment vertical="center" shrinkToFit="1"/>
    </xf>
    <xf numFmtId="0" fontId="86" fillId="6" borderId="62" xfId="3" applyFont="1" applyFill="1" applyBorder="1" applyAlignment="1">
      <alignment horizontal="right" vertical="center"/>
    </xf>
    <xf numFmtId="3" fontId="88" fillId="10" borderId="44" xfId="3" applyNumberFormat="1" applyFont="1" applyFill="1" applyBorder="1">
      <alignment vertical="center"/>
    </xf>
    <xf numFmtId="3" fontId="89" fillId="10" borderId="1" xfId="3" applyNumberFormat="1" applyFont="1" applyFill="1" applyBorder="1">
      <alignment vertical="center"/>
    </xf>
    <xf numFmtId="3" fontId="89" fillId="10" borderId="38" xfId="3" applyNumberFormat="1" applyFont="1" applyFill="1" applyBorder="1">
      <alignment vertical="center"/>
    </xf>
    <xf numFmtId="0" fontId="16" fillId="0" borderId="0" xfId="3" applyFont="1" applyAlignment="1">
      <alignment horizontal="right" vertical="center"/>
    </xf>
    <xf numFmtId="0" fontId="17" fillId="10" borderId="1" xfId="3" applyFont="1" applyFill="1" applyBorder="1" applyAlignment="1">
      <alignment horizontal="center" vertical="center"/>
    </xf>
    <xf numFmtId="3" fontId="79" fillId="8" borderId="1" xfId="3" applyNumberFormat="1" applyFont="1" applyFill="1" applyBorder="1" applyAlignment="1">
      <alignment vertical="center" shrinkToFit="1"/>
    </xf>
    <xf numFmtId="3" fontId="53" fillId="10" borderId="1" xfId="3" applyNumberFormat="1" applyFont="1" applyFill="1" applyBorder="1" applyProtection="1">
      <alignment vertical="center"/>
      <protection locked="0"/>
    </xf>
    <xf numFmtId="3" fontId="54" fillId="0" borderId="0" xfId="3" applyNumberFormat="1" applyFont="1">
      <alignment vertical="center"/>
    </xf>
    <xf numFmtId="0" fontId="18" fillId="9" borderId="1" xfId="3" applyFont="1" applyFill="1" applyBorder="1" applyAlignment="1" applyProtection="1">
      <alignment vertical="center" shrinkToFit="1"/>
      <protection locked="0"/>
    </xf>
    <xf numFmtId="0" fontId="41" fillId="0" borderId="1" xfId="0" applyFont="1" applyBorder="1" applyAlignment="1">
      <alignment vertical="center" shrinkToFit="1"/>
    </xf>
    <xf numFmtId="0" fontId="48" fillId="0" borderId="37" xfId="0" applyFont="1" applyBorder="1" applyAlignment="1">
      <alignment horizontal="right" vertical="center"/>
    </xf>
    <xf numFmtId="0" fontId="41" fillId="0" borderId="38" xfId="0" applyFont="1" applyBorder="1" applyAlignment="1">
      <alignment vertical="center" shrinkToFit="1"/>
    </xf>
    <xf numFmtId="38" fontId="37" fillId="0" borderId="39" xfId="2" applyFont="1" applyFill="1" applyBorder="1" applyAlignment="1" applyProtection="1">
      <alignment horizontal="right" vertical="center"/>
    </xf>
    <xf numFmtId="49" fontId="49" fillId="0" borderId="0" xfId="3" applyNumberFormat="1" applyFont="1" applyAlignment="1">
      <alignment horizontal="right" vertical="center"/>
    </xf>
    <xf numFmtId="49" fontId="18" fillId="0" borderId="0" xfId="3" applyNumberFormat="1" applyFont="1" applyAlignment="1">
      <alignment vertical="center" shrinkToFit="1"/>
    </xf>
    <xf numFmtId="38" fontId="77" fillId="0" borderId="0" xfId="2" applyFont="1" applyFill="1" applyBorder="1" applyAlignment="1" applyProtection="1">
      <alignment vertical="center"/>
    </xf>
    <xf numFmtId="0" fontId="49" fillId="0" borderId="0" xfId="3" applyFont="1" applyAlignment="1">
      <alignment horizontal="right" vertical="center"/>
    </xf>
    <xf numFmtId="0" fontId="18" fillId="0" borderId="37" xfId="3" applyFont="1" applyBorder="1">
      <alignment vertical="center"/>
    </xf>
    <xf numFmtId="0" fontId="18" fillId="0" borderId="38" xfId="3" applyFont="1" applyBorder="1">
      <alignment vertical="center"/>
    </xf>
    <xf numFmtId="0" fontId="18" fillId="0" borderId="39" xfId="3" applyFont="1" applyBorder="1">
      <alignment vertical="center"/>
    </xf>
    <xf numFmtId="0" fontId="18" fillId="0" borderId="0" xfId="0" applyFont="1" applyAlignment="1">
      <alignment vertical="center"/>
    </xf>
    <xf numFmtId="49" fontId="82" fillId="0" borderId="1" xfId="3" applyNumberFormat="1" applyFont="1" applyBorder="1" applyAlignment="1">
      <alignment vertical="center" shrinkToFit="1"/>
    </xf>
    <xf numFmtId="0" fontId="50" fillId="0" borderId="0" xfId="0" applyFont="1" applyAlignment="1">
      <alignment horizontal="right" vertical="center"/>
    </xf>
    <xf numFmtId="0" fontId="18" fillId="0" borderId="0" xfId="0" applyFont="1" applyAlignment="1">
      <alignment vertical="center" shrinkToFit="1"/>
    </xf>
    <xf numFmtId="0" fontId="56" fillId="0" borderId="0" xfId="0" applyFont="1" applyAlignment="1">
      <alignment horizontal="left" vertical="center" shrinkToFit="1"/>
    </xf>
    <xf numFmtId="3" fontId="57" fillId="10" borderId="1" xfId="3" applyNumberFormat="1" applyFont="1" applyFill="1" applyBorder="1" applyProtection="1">
      <alignment vertical="center"/>
      <protection locked="0"/>
    </xf>
    <xf numFmtId="49" fontId="18" fillId="0" borderId="4" xfId="3" applyNumberFormat="1" applyFont="1" applyBorder="1" applyAlignment="1">
      <alignment vertical="center" shrinkToFit="1"/>
    </xf>
    <xf numFmtId="38" fontId="77" fillId="0" borderId="46" xfId="2" applyFont="1" applyFill="1" applyBorder="1" applyAlignment="1" applyProtection="1">
      <alignment vertical="center"/>
    </xf>
    <xf numFmtId="0" fontId="91" fillId="0" borderId="22" xfId="0" applyFont="1" applyBorder="1" applyAlignment="1">
      <alignment horizontal="right" vertical="center"/>
    </xf>
    <xf numFmtId="0" fontId="91" fillId="0" borderId="16" xfId="0" applyFont="1" applyBorder="1" applyAlignment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50" fillId="0" borderId="2" xfId="0" applyFont="1" applyBorder="1" applyAlignment="1">
      <alignment horizontal="right" vertical="center"/>
    </xf>
    <xf numFmtId="0" fontId="35" fillId="0" borderId="5" xfId="0" applyFont="1" applyBorder="1" applyAlignment="1">
      <alignment horizontal="center" vertical="center" shrinkToFit="1"/>
    </xf>
    <xf numFmtId="49" fontId="50" fillId="0" borderId="11" xfId="3" applyNumberFormat="1" applyFont="1" applyBorder="1" applyAlignment="1">
      <alignment horizontal="right" vertical="center"/>
    </xf>
    <xf numFmtId="14" fontId="74" fillId="0" borderId="0" xfId="3" applyNumberFormat="1" applyFont="1" applyAlignment="1">
      <alignment horizontal="right" vertical="center"/>
    </xf>
    <xf numFmtId="214" fontId="59" fillId="0" borderId="53" xfId="3" applyNumberFormat="1" applyFont="1" applyBorder="1">
      <alignment vertical="center"/>
    </xf>
    <xf numFmtId="214" fontId="59" fillId="0" borderId="0" xfId="3" applyNumberFormat="1" applyFont="1">
      <alignment vertical="center"/>
    </xf>
    <xf numFmtId="214" fontId="59" fillId="0" borderId="57" xfId="3" applyNumberFormat="1" applyFont="1" applyBorder="1">
      <alignment vertical="center"/>
    </xf>
    <xf numFmtId="49" fontId="41" fillId="8" borderId="1" xfId="3" applyNumberFormat="1" applyFont="1" applyFill="1" applyBorder="1">
      <alignment vertical="center"/>
    </xf>
    <xf numFmtId="3" fontId="78" fillId="8" borderId="1" xfId="3" applyNumberFormat="1" applyFont="1" applyFill="1" applyBorder="1">
      <alignment vertical="center"/>
    </xf>
    <xf numFmtId="0" fontId="73" fillId="0" borderId="0" xfId="3" applyFont="1">
      <alignment vertical="center"/>
    </xf>
    <xf numFmtId="49" fontId="49" fillId="0" borderId="40" xfId="3" applyNumberFormat="1" applyFont="1" applyBorder="1" applyAlignment="1">
      <alignment horizontal="right" vertical="center"/>
    </xf>
    <xf numFmtId="49" fontId="23" fillId="0" borderId="42" xfId="3" applyNumberFormat="1" applyFont="1" applyBorder="1" applyAlignment="1">
      <alignment vertical="center" shrinkToFit="1"/>
    </xf>
    <xf numFmtId="38" fontId="76" fillId="0" borderId="32" xfId="2" applyFont="1" applyFill="1" applyBorder="1" applyAlignment="1" applyProtection="1">
      <alignment vertical="center"/>
    </xf>
    <xf numFmtId="0" fontId="50" fillId="0" borderId="12" xfId="3" applyFont="1" applyBorder="1" applyAlignment="1">
      <alignment horizontal="right" vertical="center"/>
    </xf>
    <xf numFmtId="49" fontId="50" fillId="0" borderId="12" xfId="3" applyNumberFormat="1" applyFont="1" applyBorder="1" applyAlignment="1">
      <alignment horizontal="right" vertical="center"/>
    </xf>
    <xf numFmtId="0" fontId="50" fillId="0" borderId="0" xfId="3" applyFont="1" applyAlignment="1">
      <alignment horizontal="center" vertical="center"/>
    </xf>
    <xf numFmtId="0" fontId="56" fillId="0" borderId="0" xfId="3" applyFont="1" applyAlignment="1">
      <alignment horizontal="center" vertical="center"/>
    </xf>
    <xf numFmtId="38" fontId="46" fillId="2" borderId="34" xfId="2" applyFont="1" applyFill="1" applyBorder="1" applyAlignment="1">
      <alignment horizontal="right" vertical="center"/>
    </xf>
    <xf numFmtId="38" fontId="46" fillId="2" borderId="32" xfId="2" applyFont="1" applyFill="1" applyBorder="1" applyAlignment="1">
      <alignment horizontal="right" vertical="center"/>
    </xf>
    <xf numFmtId="38" fontId="45" fillId="4" borderId="46" xfId="2" applyFont="1" applyFill="1" applyBorder="1" applyAlignment="1">
      <alignment horizontal="right" vertical="center"/>
    </xf>
    <xf numFmtId="38" fontId="45" fillId="4" borderId="35" xfId="2" applyFont="1" applyFill="1" applyBorder="1" applyAlignment="1">
      <alignment horizontal="right" vertical="center"/>
    </xf>
    <xf numFmtId="38" fontId="45" fillId="4" borderId="32" xfId="2" applyFont="1" applyFill="1" applyBorder="1" applyAlignment="1">
      <alignment horizontal="right" vertical="center"/>
    </xf>
    <xf numFmtId="38" fontId="45" fillId="0" borderId="46" xfId="2" applyFont="1" applyFill="1" applyBorder="1" applyAlignment="1">
      <alignment horizontal="right" vertical="center"/>
    </xf>
    <xf numFmtId="38" fontId="45" fillId="0" borderId="35" xfId="2" applyFont="1" applyFill="1" applyBorder="1" applyAlignment="1">
      <alignment horizontal="right" vertical="center"/>
    </xf>
    <xf numFmtId="38" fontId="45" fillId="0" borderId="30" xfId="2" applyFont="1" applyFill="1" applyBorder="1" applyAlignment="1">
      <alignment horizontal="right" vertical="center"/>
    </xf>
    <xf numFmtId="38" fontId="10" fillId="4" borderId="11" xfId="2" applyFont="1" applyFill="1" applyBorder="1" applyAlignment="1">
      <alignment horizontal="center" vertical="center"/>
    </xf>
    <xf numFmtId="38" fontId="10" fillId="4" borderId="18" xfId="2" applyFont="1" applyFill="1" applyBorder="1" applyAlignment="1">
      <alignment horizontal="center" vertical="center"/>
    </xf>
    <xf numFmtId="38" fontId="10" fillId="4" borderId="40" xfId="2" applyFont="1" applyFill="1" applyBorder="1" applyAlignment="1">
      <alignment horizontal="center" vertical="center"/>
    </xf>
    <xf numFmtId="38" fontId="13" fillId="2" borderId="25" xfId="2" applyFont="1" applyFill="1" applyBorder="1" applyAlignment="1">
      <alignment horizontal="center" vertical="center"/>
    </xf>
    <xf numFmtId="38" fontId="13" fillId="2" borderId="40" xfId="2" applyFont="1" applyFill="1" applyBorder="1" applyAlignment="1">
      <alignment horizontal="center" vertical="center"/>
    </xf>
    <xf numFmtId="38" fontId="75" fillId="2" borderId="9" xfId="2" applyFont="1" applyFill="1" applyBorder="1" applyAlignment="1">
      <alignment horizontal="right" vertical="center"/>
    </xf>
    <xf numFmtId="38" fontId="75" fillId="2" borderId="42" xfId="2" applyFont="1" applyFill="1" applyBorder="1" applyAlignment="1">
      <alignment horizontal="right" vertical="center"/>
    </xf>
    <xf numFmtId="38" fontId="61" fillId="4" borderId="4" xfId="2" applyFont="1" applyFill="1" applyBorder="1" applyAlignment="1">
      <alignment horizontal="right" vertical="center"/>
    </xf>
    <xf numFmtId="38" fontId="61" fillId="4" borderId="8" xfId="2" applyFont="1" applyFill="1" applyBorder="1" applyAlignment="1">
      <alignment horizontal="right" vertical="center"/>
    </xf>
    <xf numFmtId="38" fontId="61" fillId="4" borderId="42" xfId="2" applyFont="1" applyFill="1" applyBorder="1" applyAlignment="1">
      <alignment horizontal="right" vertical="center"/>
    </xf>
    <xf numFmtId="38" fontId="45" fillId="4" borderId="4" xfId="2" applyFont="1" applyFill="1" applyBorder="1" applyAlignment="1">
      <alignment horizontal="right" vertical="center"/>
    </xf>
    <xf numFmtId="38" fontId="45" fillId="4" borderId="8" xfId="2" applyFont="1" applyFill="1" applyBorder="1" applyAlignment="1">
      <alignment horizontal="right" vertical="center"/>
    </xf>
    <xf numFmtId="38" fontId="45" fillId="4" borderId="42" xfId="2" applyFont="1" applyFill="1" applyBorder="1" applyAlignment="1">
      <alignment horizontal="right" vertical="center"/>
    </xf>
    <xf numFmtId="38" fontId="46" fillId="2" borderId="9" xfId="2" applyFont="1" applyFill="1" applyBorder="1" applyAlignment="1">
      <alignment horizontal="right" vertical="center"/>
    </xf>
    <xf numFmtId="38" fontId="46" fillId="2" borderId="42" xfId="2" applyFont="1" applyFill="1" applyBorder="1" applyAlignment="1">
      <alignment horizontal="right" vertical="center"/>
    </xf>
    <xf numFmtId="38" fontId="61" fillId="0" borderId="4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45" fillId="0" borderId="4" xfId="2" applyFont="1" applyFill="1" applyBorder="1" applyAlignment="1">
      <alignment horizontal="right" vertical="center"/>
    </xf>
    <xf numFmtId="38" fontId="45" fillId="0" borderId="8" xfId="2" applyFont="1" applyFill="1" applyBorder="1" applyAlignment="1">
      <alignment horizontal="right" vertical="center"/>
    </xf>
    <xf numFmtId="38" fontId="45" fillId="0" borderId="5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38" fontId="10" fillId="3" borderId="11" xfId="2" applyFont="1" applyFill="1" applyBorder="1" applyAlignment="1">
      <alignment horizontal="center" vertical="center"/>
    </xf>
    <xf numFmtId="38" fontId="10" fillId="3" borderId="2" xfId="2" applyFont="1" applyFill="1" applyBorder="1" applyAlignment="1">
      <alignment horizontal="center" vertical="center"/>
    </xf>
    <xf numFmtId="38" fontId="45" fillId="3" borderId="9" xfId="2" applyFont="1" applyFill="1" applyBorder="1" applyAlignment="1">
      <alignment horizontal="right" vertical="center"/>
    </xf>
    <xf numFmtId="38" fontId="45" fillId="3" borderId="5" xfId="2" applyFont="1" applyFill="1" applyBorder="1" applyAlignment="1">
      <alignment horizontal="right" vertical="center"/>
    </xf>
    <xf numFmtId="38" fontId="61" fillId="3" borderId="4" xfId="2" applyFont="1" applyFill="1" applyBorder="1" applyAlignment="1">
      <alignment horizontal="right" vertical="center"/>
    </xf>
    <xf numFmtId="38" fontId="61" fillId="3" borderId="5" xfId="2" applyFont="1" applyFill="1" applyBorder="1" applyAlignment="1">
      <alignment horizontal="right" vertical="center"/>
    </xf>
    <xf numFmtId="38" fontId="45" fillId="3" borderId="4" xfId="2" applyFont="1" applyFill="1" applyBorder="1" applyAlignment="1">
      <alignment horizontal="right" vertical="center"/>
    </xf>
    <xf numFmtId="38" fontId="45" fillId="3" borderId="46" xfId="2" applyFont="1" applyFill="1" applyBorder="1" applyAlignment="1">
      <alignment horizontal="right" vertical="center"/>
    </xf>
    <xf numFmtId="38" fontId="45" fillId="3" borderId="30" xfId="2" applyFont="1" applyFill="1" applyBorder="1" applyAlignment="1">
      <alignment horizontal="right" vertical="center"/>
    </xf>
    <xf numFmtId="38" fontId="45" fillId="3" borderId="34" xfId="2" applyFont="1" applyFill="1" applyBorder="1" applyAlignment="1">
      <alignment horizontal="right" vertical="center"/>
    </xf>
    <xf numFmtId="38" fontId="10" fillId="3" borderId="25" xfId="2" applyFont="1" applyFill="1" applyBorder="1" applyAlignment="1">
      <alignment horizontal="center" vertical="center"/>
    </xf>
    <xf numFmtId="38" fontId="44" fillId="0" borderId="0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center" vertical="center"/>
    </xf>
    <xf numFmtId="176" fontId="43" fillId="0" borderId="0" xfId="2" applyNumberFormat="1" applyFont="1" applyFill="1" applyBorder="1" applyAlignment="1">
      <alignment horizontal="right" vertical="center"/>
    </xf>
    <xf numFmtId="14" fontId="11" fillId="0" borderId="3" xfId="2" applyNumberFormat="1" applyFont="1" applyFill="1" applyBorder="1" applyAlignment="1">
      <alignment horizontal="right" vertical="center"/>
    </xf>
    <xf numFmtId="38" fontId="61" fillId="3" borderId="9" xfId="2" applyFont="1" applyFill="1" applyBorder="1" applyAlignment="1">
      <alignment horizontal="right" vertical="center"/>
    </xf>
    <xf numFmtId="176" fontId="43" fillId="0" borderId="3" xfId="2" applyNumberFormat="1" applyFont="1" applyFill="1" applyBorder="1" applyAlignment="1">
      <alignment horizontal="right" vertical="center"/>
    </xf>
    <xf numFmtId="38" fontId="44" fillId="0" borderId="64" xfId="2" applyFont="1" applyFill="1" applyBorder="1" applyAlignment="1">
      <alignment horizontal="center" vertical="center" wrapText="1"/>
    </xf>
    <xf numFmtId="0" fontId="82" fillId="0" borderId="0" xfId="3" applyFont="1" applyAlignment="1">
      <alignment horizontal="left" vertical="center"/>
    </xf>
    <xf numFmtId="49" fontId="18" fillId="0" borderId="0" xfId="3" applyNumberFormat="1" applyFont="1" applyAlignment="1">
      <alignment horizontal="left" vertical="center" shrinkToFit="1"/>
    </xf>
    <xf numFmtId="49" fontId="18" fillId="0" borderId="3" xfId="3" applyNumberFormat="1" applyFont="1" applyBorder="1" applyAlignment="1">
      <alignment horizontal="left" vertical="center" shrinkToFit="1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0" xfId="3" applyFont="1" applyAlignment="1">
      <alignment horizontal="left" vertical="center"/>
    </xf>
    <xf numFmtId="0" fontId="17" fillId="0" borderId="4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38" fontId="37" fillId="0" borderId="41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/>
    </xf>
    <xf numFmtId="49" fontId="18" fillId="0" borderId="17" xfId="3" applyNumberFormat="1" applyFont="1" applyBorder="1" applyAlignment="1">
      <alignment horizontal="left" vertical="center" shrinkToFit="1"/>
    </xf>
    <xf numFmtId="38" fontId="37" fillId="0" borderId="34" xfId="2" applyFont="1" applyFill="1" applyBorder="1" applyAlignment="1" applyProtection="1">
      <alignment horizontal="right" vertical="center"/>
    </xf>
    <xf numFmtId="38" fontId="37" fillId="0" borderId="30" xfId="2" applyFont="1" applyFill="1" applyBorder="1" applyAlignment="1" applyProtection="1">
      <alignment horizontal="right" vertical="center"/>
    </xf>
    <xf numFmtId="49" fontId="82" fillId="0" borderId="17" xfId="3" applyNumberFormat="1" applyFont="1" applyBorder="1" applyAlignment="1">
      <alignment horizontal="left" vertical="center"/>
    </xf>
    <xf numFmtId="49" fontId="82" fillId="0" borderId="0" xfId="3" applyNumberFormat="1" applyFont="1" applyAlignment="1">
      <alignment horizontal="left" vertical="center"/>
    </xf>
    <xf numFmtId="49" fontId="82" fillId="0" borderId="20" xfId="3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left" vertical="center"/>
    </xf>
    <xf numFmtId="49" fontId="82" fillId="0" borderId="22" xfId="3" applyNumberFormat="1" applyFont="1" applyBorder="1" applyAlignment="1">
      <alignment horizontal="left" vertical="center"/>
    </xf>
    <xf numFmtId="49" fontId="82" fillId="0" borderId="24" xfId="3" applyNumberFormat="1" applyFont="1" applyBorder="1" applyAlignment="1">
      <alignment horizontal="left" vertical="center"/>
    </xf>
    <xf numFmtId="49" fontId="82" fillId="0" borderId="36" xfId="3" applyNumberFormat="1" applyFont="1" applyBorder="1" applyAlignment="1">
      <alignment horizontal="left" vertical="center"/>
    </xf>
    <xf numFmtId="0" fontId="92" fillId="0" borderId="14" xfId="0" applyFont="1" applyBorder="1" applyAlignment="1">
      <alignment horizontal="center" vertical="center" shrinkToFit="1"/>
    </xf>
    <xf numFmtId="0" fontId="92" fillId="0" borderId="15" xfId="0" applyFont="1" applyBorder="1" applyAlignment="1">
      <alignment horizontal="center" vertical="center" shrinkToFit="1"/>
    </xf>
    <xf numFmtId="38" fontId="77" fillId="0" borderId="34" xfId="2" applyFont="1" applyFill="1" applyBorder="1" applyAlignment="1" applyProtection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82" fillId="0" borderId="24" xfId="0" applyFont="1" applyBorder="1" applyAlignment="1">
      <alignment horizontal="left" vertical="center"/>
    </xf>
    <xf numFmtId="38" fontId="37" fillId="0" borderId="41" xfId="2" applyFont="1" applyFill="1" applyBorder="1" applyAlignment="1" applyProtection="1">
      <alignment horizontal="right" vertical="center" shrinkToFit="1"/>
    </xf>
    <xf numFmtId="38" fontId="37" fillId="0" borderId="31" xfId="2" applyFont="1" applyFill="1" applyBorder="1" applyAlignment="1" applyProtection="1">
      <alignment horizontal="right" vertical="center" shrinkToFit="1"/>
    </xf>
    <xf numFmtId="0" fontId="17" fillId="0" borderId="8" xfId="0" applyFont="1" applyBorder="1" applyAlignment="1">
      <alignment horizontal="center" vertical="center" shrinkToFit="1"/>
    </xf>
    <xf numFmtId="38" fontId="37" fillId="0" borderId="35" xfId="2" applyFont="1" applyFill="1" applyBorder="1" applyAlignment="1" applyProtection="1">
      <alignment horizontal="right" vertical="center" shrinkToFit="1"/>
    </xf>
    <xf numFmtId="0" fontId="1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4" fontId="17" fillId="0" borderId="3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3" xfId="3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231" fontId="59" fillId="0" borderId="53" xfId="3" applyNumberFormat="1" applyFont="1" applyBorder="1">
      <alignment vertical="center"/>
    </xf>
    <xf numFmtId="231" fontId="59" fillId="0" borderId="0" xfId="3" applyNumberFormat="1" applyFont="1">
      <alignment vertical="center"/>
    </xf>
    <xf numFmtId="231" fontId="59" fillId="0" borderId="57" xfId="3" applyNumberFormat="1" applyFont="1" applyBorder="1">
      <alignment vertical="center"/>
    </xf>
    <xf numFmtId="49" fontId="27" fillId="7" borderId="10" xfId="3" applyNumberFormat="1" applyFont="1" applyFill="1" applyBorder="1" applyAlignment="1">
      <alignment horizontal="right" vertical="center"/>
    </xf>
    <xf numFmtId="49" fontId="27" fillId="7" borderId="13" xfId="3" applyNumberFormat="1" applyFont="1" applyFill="1" applyBorder="1" applyAlignment="1">
      <alignment horizontal="right" vertical="center"/>
    </xf>
    <xf numFmtId="49" fontId="27" fillId="7" borderId="7" xfId="3" applyNumberFormat="1" applyFont="1" applyFill="1" applyBorder="1" applyAlignment="1">
      <alignment horizontal="right" vertical="center"/>
    </xf>
    <xf numFmtId="232" fontId="59" fillId="0" borderId="53" xfId="3" applyNumberFormat="1" applyFont="1" applyBorder="1">
      <alignment vertical="center"/>
    </xf>
    <xf numFmtId="232" fontId="59" fillId="0" borderId="0" xfId="3" applyNumberFormat="1" applyFont="1">
      <alignment vertical="center"/>
    </xf>
    <xf numFmtId="232" fontId="59" fillId="0" borderId="57" xfId="3" applyNumberFormat="1" applyFont="1" applyBorder="1">
      <alignment vertical="center"/>
    </xf>
    <xf numFmtId="49" fontId="27" fillId="8" borderId="10" xfId="3" applyNumberFormat="1" applyFont="1" applyFill="1" applyBorder="1" applyAlignment="1">
      <alignment horizontal="right" vertical="center"/>
    </xf>
    <xf numFmtId="49" fontId="27" fillId="8" borderId="13" xfId="3" applyNumberFormat="1" applyFont="1" applyFill="1" applyBorder="1" applyAlignment="1">
      <alignment horizontal="right" vertical="center"/>
    </xf>
    <xf numFmtId="49" fontId="27" fillId="8" borderId="7" xfId="3" applyNumberFormat="1" applyFont="1" applyFill="1" applyBorder="1" applyAlignment="1">
      <alignment horizontal="right" vertical="center"/>
    </xf>
    <xf numFmtId="233" fontId="59" fillId="0" borderId="10" xfId="3" applyNumberFormat="1" applyFont="1" applyBorder="1">
      <alignment vertical="center"/>
    </xf>
    <xf numFmtId="233" fontId="59" fillId="0" borderId="13" xfId="3" applyNumberFormat="1" applyFont="1" applyBorder="1">
      <alignment vertical="center"/>
    </xf>
    <xf numFmtId="233" fontId="59" fillId="0" borderId="7" xfId="3" applyNumberFormat="1" applyFont="1" applyBorder="1">
      <alignment vertical="center"/>
    </xf>
    <xf numFmtId="229" fontId="59" fillId="0" borderId="53" xfId="3" applyNumberFormat="1" applyFont="1" applyBorder="1">
      <alignment vertical="center"/>
    </xf>
    <xf numFmtId="229" fontId="59" fillId="0" borderId="0" xfId="3" applyNumberFormat="1" applyFont="1">
      <alignment vertical="center"/>
    </xf>
    <xf numFmtId="229" fontId="59" fillId="0" borderId="57" xfId="3" applyNumberFormat="1" applyFont="1" applyBorder="1">
      <alignment vertical="center"/>
    </xf>
    <xf numFmtId="230" fontId="59" fillId="0" borderId="53" xfId="3" applyNumberFormat="1" applyFont="1" applyBorder="1">
      <alignment vertical="center"/>
    </xf>
    <xf numFmtId="230" fontId="59" fillId="0" borderId="0" xfId="3" applyNumberFormat="1" applyFont="1">
      <alignment vertical="center"/>
    </xf>
    <xf numFmtId="230" fontId="59" fillId="0" borderId="57" xfId="3" applyNumberFormat="1" applyFont="1" applyBorder="1">
      <alignment vertical="center"/>
    </xf>
    <xf numFmtId="227" fontId="59" fillId="0" borderId="53" xfId="3" applyNumberFormat="1" applyFont="1" applyBorder="1">
      <alignment vertical="center"/>
    </xf>
    <xf numFmtId="227" fontId="59" fillId="0" borderId="0" xfId="3" applyNumberFormat="1" applyFont="1">
      <alignment vertical="center"/>
    </xf>
    <xf numFmtId="227" fontId="59" fillId="0" borderId="57" xfId="3" applyNumberFormat="1" applyFont="1" applyBorder="1">
      <alignment vertical="center"/>
    </xf>
    <xf numFmtId="228" fontId="59" fillId="0" borderId="53" xfId="3" applyNumberFormat="1" applyFont="1" applyBorder="1">
      <alignment vertical="center"/>
    </xf>
    <xf numFmtId="228" fontId="59" fillId="0" borderId="0" xfId="3" applyNumberFormat="1" applyFont="1">
      <alignment vertical="center"/>
    </xf>
    <xf numFmtId="228" fontId="59" fillId="0" borderId="57" xfId="3" applyNumberFormat="1" applyFont="1" applyBorder="1">
      <alignment vertical="center"/>
    </xf>
    <xf numFmtId="225" fontId="59" fillId="0" borderId="53" xfId="3" applyNumberFormat="1" applyFont="1" applyBorder="1">
      <alignment vertical="center"/>
    </xf>
    <xf numFmtId="225" fontId="59" fillId="0" borderId="0" xfId="3" applyNumberFormat="1" applyFont="1">
      <alignment vertical="center"/>
    </xf>
    <xf numFmtId="225" fontId="59" fillId="0" borderId="57" xfId="3" applyNumberFormat="1" applyFont="1" applyBorder="1">
      <alignment vertical="center"/>
    </xf>
    <xf numFmtId="226" fontId="59" fillId="0" borderId="53" xfId="3" applyNumberFormat="1" applyFont="1" applyBorder="1">
      <alignment vertical="center"/>
    </xf>
    <xf numFmtId="226" fontId="59" fillId="0" borderId="0" xfId="3" applyNumberFormat="1" applyFont="1">
      <alignment vertical="center"/>
    </xf>
    <xf numFmtId="226" fontId="59" fillId="0" borderId="57" xfId="3" applyNumberFormat="1" applyFont="1" applyBorder="1">
      <alignment vertical="center"/>
    </xf>
    <xf numFmtId="224" fontId="59" fillId="0" borderId="53" xfId="3" applyNumberFormat="1" applyFont="1" applyBorder="1">
      <alignment vertical="center"/>
    </xf>
    <xf numFmtId="224" fontId="59" fillId="0" borderId="0" xfId="3" applyNumberFormat="1" applyFont="1">
      <alignment vertical="center"/>
    </xf>
    <xf numFmtId="224" fontId="59" fillId="0" borderId="57" xfId="3" applyNumberFormat="1" applyFont="1" applyBorder="1">
      <alignment vertical="center"/>
    </xf>
    <xf numFmtId="221" fontId="59" fillId="0" borderId="53" xfId="3" applyNumberFormat="1" applyFont="1" applyBorder="1">
      <alignment vertical="center"/>
    </xf>
    <xf numFmtId="221" fontId="59" fillId="0" borderId="0" xfId="3" applyNumberFormat="1" applyFont="1">
      <alignment vertical="center"/>
    </xf>
    <xf numFmtId="221" fontId="59" fillId="0" borderId="57" xfId="3" applyNumberFormat="1" applyFont="1" applyBorder="1">
      <alignment vertical="center"/>
    </xf>
    <xf numFmtId="219" fontId="59" fillId="0" borderId="53" xfId="3" applyNumberFormat="1" applyFont="1" applyBorder="1">
      <alignment vertical="center"/>
    </xf>
    <xf numFmtId="219" fontId="59" fillId="0" borderId="0" xfId="3" applyNumberFormat="1" applyFont="1">
      <alignment vertical="center"/>
    </xf>
    <xf numFmtId="219" fontId="59" fillId="0" borderId="57" xfId="3" applyNumberFormat="1" applyFont="1" applyBorder="1">
      <alignment vertical="center"/>
    </xf>
    <xf numFmtId="222" fontId="59" fillId="0" borderId="53" xfId="3" applyNumberFormat="1" applyFont="1" applyBorder="1">
      <alignment vertical="center"/>
    </xf>
    <xf numFmtId="222" fontId="59" fillId="0" borderId="0" xfId="3" applyNumberFormat="1" applyFont="1">
      <alignment vertical="center"/>
    </xf>
    <xf numFmtId="222" fontId="59" fillId="0" borderId="57" xfId="3" applyNumberFormat="1" applyFont="1" applyBorder="1">
      <alignment vertical="center"/>
    </xf>
    <xf numFmtId="223" fontId="59" fillId="0" borderId="53" xfId="3" applyNumberFormat="1" applyFont="1" applyBorder="1">
      <alignment vertical="center"/>
    </xf>
    <xf numFmtId="223" fontId="59" fillId="0" borderId="0" xfId="3" applyNumberFormat="1" applyFont="1">
      <alignment vertical="center"/>
    </xf>
    <xf numFmtId="223" fontId="59" fillId="0" borderId="57" xfId="3" applyNumberFormat="1" applyFont="1" applyBorder="1">
      <alignment vertical="center"/>
    </xf>
    <xf numFmtId="218" fontId="59" fillId="0" borderId="53" xfId="3" applyNumberFormat="1" applyFont="1" applyBorder="1">
      <alignment vertical="center"/>
    </xf>
    <xf numFmtId="218" fontId="59" fillId="0" borderId="0" xfId="3" applyNumberFormat="1" applyFont="1">
      <alignment vertical="center"/>
    </xf>
    <xf numFmtId="218" fontId="59" fillId="0" borderId="57" xfId="3" applyNumberFormat="1" applyFont="1" applyBorder="1">
      <alignment vertical="center"/>
    </xf>
    <xf numFmtId="220" fontId="59" fillId="0" borderId="53" xfId="3" applyNumberFormat="1" applyFont="1" applyBorder="1">
      <alignment vertical="center"/>
    </xf>
    <xf numFmtId="220" fontId="59" fillId="0" borderId="0" xfId="3" applyNumberFormat="1" applyFont="1">
      <alignment vertical="center"/>
    </xf>
    <xf numFmtId="220" fontId="59" fillId="0" borderId="57" xfId="3" applyNumberFormat="1" applyFont="1" applyBorder="1">
      <alignment vertical="center"/>
    </xf>
    <xf numFmtId="217" fontId="59" fillId="0" borderId="53" xfId="3" applyNumberFormat="1" applyFont="1" applyBorder="1">
      <alignment vertical="center"/>
    </xf>
    <xf numFmtId="217" fontId="59" fillId="0" borderId="0" xfId="3" applyNumberFormat="1" applyFont="1">
      <alignment vertical="center"/>
    </xf>
    <xf numFmtId="217" fontId="59" fillId="0" borderId="57" xfId="3" applyNumberFormat="1" applyFont="1" applyBorder="1">
      <alignment vertical="center"/>
    </xf>
    <xf numFmtId="216" fontId="59" fillId="0" borderId="53" xfId="3" applyNumberFormat="1" applyFont="1" applyBorder="1">
      <alignment vertical="center"/>
    </xf>
    <xf numFmtId="216" fontId="59" fillId="0" borderId="0" xfId="3" applyNumberFormat="1" applyFont="1">
      <alignment vertical="center"/>
    </xf>
    <xf numFmtId="216" fontId="59" fillId="0" borderId="57" xfId="3" applyNumberFormat="1" applyFont="1" applyBorder="1">
      <alignment vertical="center"/>
    </xf>
    <xf numFmtId="215" fontId="59" fillId="0" borderId="53" xfId="3" applyNumberFormat="1" applyFont="1" applyBorder="1">
      <alignment vertical="center"/>
    </xf>
    <xf numFmtId="215" fontId="59" fillId="0" borderId="0" xfId="3" applyNumberFormat="1" applyFont="1">
      <alignment vertical="center"/>
    </xf>
    <xf numFmtId="215" fontId="59" fillId="0" borderId="57" xfId="3" applyNumberFormat="1" applyFont="1" applyBorder="1">
      <alignment vertical="center"/>
    </xf>
    <xf numFmtId="214" fontId="59" fillId="0" borderId="53" xfId="3" applyNumberFormat="1" applyFont="1" applyBorder="1">
      <alignment vertical="center"/>
    </xf>
    <xf numFmtId="214" fontId="59" fillId="0" borderId="0" xfId="3" applyNumberFormat="1" applyFont="1">
      <alignment vertical="center"/>
    </xf>
    <xf numFmtId="214" fontId="59" fillId="0" borderId="57" xfId="3" applyNumberFormat="1" applyFont="1" applyBorder="1">
      <alignment vertical="center"/>
    </xf>
    <xf numFmtId="213" fontId="59" fillId="0" borderId="53" xfId="3" applyNumberFormat="1" applyFont="1" applyBorder="1">
      <alignment vertical="center"/>
    </xf>
    <xf numFmtId="213" fontId="59" fillId="0" borderId="0" xfId="3" applyNumberFormat="1" applyFont="1">
      <alignment vertical="center"/>
    </xf>
    <xf numFmtId="213" fontId="59" fillId="0" borderId="57" xfId="3" applyNumberFormat="1" applyFont="1" applyBorder="1">
      <alignment vertical="center"/>
    </xf>
    <xf numFmtId="212" fontId="59" fillId="0" borderId="53" xfId="3" applyNumberFormat="1" applyFont="1" applyBorder="1">
      <alignment vertical="center"/>
    </xf>
    <xf numFmtId="212" fontId="59" fillId="0" borderId="0" xfId="3" applyNumberFormat="1" applyFont="1">
      <alignment vertical="center"/>
    </xf>
    <xf numFmtId="212" fontId="59" fillId="0" borderId="57" xfId="3" applyNumberFormat="1" applyFont="1" applyBorder="1">
      <alignment vertical="center"/>
    </xf>
    <xf numFmtId="211" fontId="59" fillId="0" borderId="53" xfId="3" applyNumberFormat="1" applyFont="1" applyBorder="1">
      <alignment vertical="center"/>
    </xf>
    <xf numFmtId="211" fontId="59" fillId="0" borderId="0" xfId="3" applyNumberFormat="1" applyFont="1">
      <alignment vertical="center"/>
    </xf>
    <xf numFmtId="211" fontId="59" fillId="0" borderId="57" xfId="3" applyNumberFormat="1" applyFont="1" applyBorder="1">
      <alignment vertical="center"/>
    </xf>
    <xf numFmtId="210" fontId="59" fillId="0" borderId="53" xfId="3" applyNumberFormat="1" applyFont="1" applyBorder="1">
      <alignment vertical="center"/>
    </xf>
    <xf numFmtId="210" fontId="59" fillId="0" borderId="0" xfId="3" applyNumberFormat="1" applyFont="1">
      <alignment vertical="center"/>
    </xf>
    <xf numFmtId="210" fontId="59" fillId="0" borderId="57" xfId="3" applyNumberFormat="1" applyFont="1" applyBorder="1">
      <alignment vertical="center"/>
    </xf>
    <xf numFmtId="209" fontId="59" fillId="0" borderId="53" xfId="3" applyNumberFormat="1" applyFont="1" applyBorder="1">
      <alignment vertical="center"/>
    </xf>
    <xf numFmtId="209" fontId="59" fillId="0" borderId="0" xfId="3" applyNumberFormat="1" applyFont="1">
      <alignment vertical="center"/>
    </xf>
    <xf numFmtId="209" fontId="59" fillId="0" borderId="57" xfId="3" applyNumberFormat="1" applyFont="1" applyBorder="1">
      <alignment vertical="center"/>
    </xf>
    <xf numFmtId="208" fontId="59" fillId="0" borderId="53" xfId="3" applyNumberFormat="1" applyFont="1" applyBorder="1">
      <alignment vertical="center"/>
    </xf>
    <xf numFmtId="208" fontId="59" fillId="0" borderId="0" xfId="3" applyNumberFormat="1" applyFont="1">
      <alignment vertical="center"/>
    </xf>
    <xf numFmtId="208" fontId="59" fillId="0" borderId="57" xfId="3" applyNumberFormat="1" applyFont="1" applyBorder="1">
      <alignment vertical="center"/>
    </xf>
    <xf numFmtId="207" fontId="59" fillId="0" borderId="53" xfId="3" applyNumberFormat="1" applyFont="1" applyBorder="1">
      <alignment vertical="center"/>
    </xf>
    <xf numFmtId="207" fontId="59" fillId="0" borderId="0" xfId="3" applyNumberFormat="1" applyFont="1">
      <alignment vertical="center"/>
    </xf>
    <xf numFmtId="207" fontId="59" fillId="0" borderId="57" xfId="3" applyNumberFormat="1" applyFont="1" applyBorder="1">
      <alignment vertical="center"/>
    </xf>
    <xf numFmtId="206" fontId="59" fillId="0" borderId="53" xfId="3" applyNumberFormat="1" applyFont="1" applyBorder="1">
      <alignment vertical="center"/>
    </xf>
    <xf numFmtId="206" fontId="59" fillId="0" borderId="0" xfId="3" applyNumberFormat="1" applyFont="1">
      <alignment vertical="center"/>
    </xf>
    <xf numFmtId="206" fontId="59" fillId="0" borderId="57" xfId="3" applyNumberFormat="1" applyFont="1" applyBorder="1">
      <alignment vertical="center"/>
    </xf>
    <xf numFmtId="205" fontId="59" fillId="0" borderId="53" xfId="3" applyNumberFormat="1" applyFont="1" applyBorder="1">
      <alignment vertical="center"/>
    </xf>
    <xf numFmtId="205" fontId="59" fillId="0" borderId="0" xfId="3" applyNumberFormat="1" applyFont="1">
      <alignment vertical="center"/>
    </xf>
    <xf numFmtId="205" fontId="59" fillId="0" borderId="57" xfId="3" applyNumberFormat="1" applyFont="1" applyBorder="1">
      <alignment vertical="center"/>
    </xf>
    <xf numFmtId="204" fontId="59" fillId="0" borderId="53" xfId="3" applyNumberFormat="1" applyFont="1" applyBorder="1">
      <alignment vertical="center"/>
    </xf>
    <xf numFmtId="204" fontId="59" fillId="0" borderId="0" xfId="3" applyNumberFormat="1" applyFont="1">
      <alignment vertical="center"/>
    </xf>
    <xf numFmtId="204" fontId="59" fillId="0" borderId="57" xfId="3" applyNumberFormat="1" applyFont="1" applyBorder="1">
      <alignment vertical="center"/>
    </xf>
    <xf numFmtId="203" fontId="59" fillId="0" borderId="53" xfId="3" applyNumberFormat="1" applyFont="1" applyBorder="1">
      <alignment vertical="center"/>
    </xf>
    <xf numFmtId="203" fontId="59" fillId="0" borderId="0" xfId="3" applyNumberFormat="1" applyFont="1">
      <alignment vertical="center"/>
    </xf>
    <xf numFmtId="203" fontId="59" fillId="0" borderId="57" xfId="3" applyNumberFormat="1" applyFont="1" applyBorder="1">
      <alignment vertical="center"/>
    </xf>
    <xf numFmtId="202" fontId="59" fillId="0" borderId="53" xfId="3" applyNumberFormat="1" applyFont="1" applyBorder="1">
      <alignment vertical="center"/>
    </xf>
    <xf numFmtId="202" fontId="59" fillId="0" borderId="0" xfId="3" applyNumberFormat="1" applyFont="1">
      <alignment vertical="center"/>
    </xf>
    <xf numFmtId="202" fontId="59" fillId="0" borderId="57" xfId="3" applyNumberFormat="1" applyFont="1" applyBorder="1">
      <alignment vertical="center"/>
    </xf>
    <xf numFmtId="201" fontId="59" fillId="0" borderId="53" xfId="3" applyNumberFormat="1" applyFont="1" applyBorder="1">
      <alignment vertical="center"/>
    </xf>
    <xf numFmtId="201" fontId="59" fillId="0" borderId="0" xfId="3" applyNumberFormat="1" applyFont="1">
      <alignment vertical="center"/>
    </xf>
    <xf numFmtId="201" fontId="59" fillId="0" borderId="57" xfId="3" applyNumberFormat="1" applyFont="1" applyBorder="1">
      <alignment vertical="center"/>
    </xf>
    <xf numFmtId="200" fontId="59" fillId="0" borderId="53" xfId="3" applyNumberFormat="1" applyFont="1" applyBorder="1">
      <alignment vertical="center"/>
    </xf>
    <xf numFmtId="200" fontId="59" fillId="0" borderId="0" xfId="3" applyNumberFormat="1" applyFont="1">
      <alignment vertical="center"/>
    </xf>
    <xf numFmtId="200" fontId="59" fillId="0" borderId="57" xfId="3" applyNumberFormat="1" applyFont="1" applyBorder="1">
      <alignment vertical="center"/>
    </xf>
    <xf numFmtId="199" fontId="59" fillId="0" borderId="53" xfId="3" applyNumberFormat="1" applyFont="1" applyBorder="1">
      <alignment vertical="center"/>
    </xf>
    <xf numFmtId="199" fontId="59" fillId="0" borderId="0" xfId="3" applyNumberFormat="1" applyFont="1">
      <alignment vertical="center"/>
    </xf>
    <xf numFmtId="199" fontId="59" fillId="0" borderId="57" xfId="3" applyNumberFormat="1" applyFont="1" applyBorder="1">
      <alignment vertical="center"/>
    </xf>
    <xf numFmtId="198" fontId="59" fillId="0" borderId="53" xfId="3" applyNumberFormat="1" applyFont="1" applyBorder="1">
      <alignment vertical="center"/>
    </xf>
    <xf numFmtId="198" fontId="59" fillId="0" borderId="0" xfId="3" applyNumberFormat="1" applyFont="1">
      <alignment vertical="center"/>
    </xf>
    <xf numFmtId="198" fontId="59" fillId="0" borderId="57" xfId="3" applyNumberFormat="1" applyFont="1" applyBorder="1">
      <alignment vertical="center"/>
    </xf>
    <xf numFmtId="197" fontId="59" fillId="0" borderId="53" xfId="3" applyNumberFormat="1" applyFont="1" applyBorder="1">
      <alignment vertical="center"/>
    </xf>
    <xf numFmtId="197" fontId="59" fillId="0" borderId="0" xfId="3" applyNumberFormat="1" applyFont="1">
      <alignment vertical="center"/>
    </xf>
    <xf numFmtId="197" fontId="59" fillId="0" borderId="57" xfId="3" applyNumberFormat="1" applyFont="1" applyBorder="1">
      <alignment vertical="center"/>
    </xf>
    <xf numFmtId="195" fontId="59" fillId="0" borderId="53" xfId="3" applyNumberFormat="1" applyFont="1" applyBorder="1">
      <alignment vertical="center"/>
    </xf>
    <xf numFmtId="195" fontId="59" fillId="0" borderId="0" xfId="3" applyNumberFormat="1" applyFont="1">
      <alignment vertical="center"/>
    </xf>
    <xf numFmtId="195" fontId="59" fillId="0" borderId="57" xfId="3" applyNumberFormat="1" applyFont="1" applyBorder="1">
      <alignment vertical="center"/>
    </xf>
    <xf numFmtId="196" fontId="59" fillId="0" borderId="53" xfId="3" applyNumberFormat="1" applyFont="1" applyBorder="1">
      <alignment vertical="center"/>
    </xf>
    <xf numFmtId="196" fontId="59" fillId="0" borderId="0" xfId="3" applyNumberFormat="1" applyFont="1">
      <alignment vertical="center"/>
    </xf>
    <xf numFmtId="196" fontId="59" fillId="0" borderId="57" xfId="3" applyNumberFormat="1" applyFont="1" applyBorder="1">
      <alignment vertical="center"/>
    </xf>
    <xf numFmtId="194" fontId="59" fillId="0" borderId="53" xfId="3" applyNumberFormat="1" applyFont="1" applyBorder="1">
      <alignment vertical="center"/>
    </xf>
    <xf numFmtId="194" fontId="59" fillId="0" borderId="0" xfId="3" applyNumberFormat="1" applyFont="1">
      <alignment vertical="center"/>
    </xf>
    <xf numFmtId="194" fontId="59" fillId="0" borderId="57" xfId="3" applyNumberFormat="1" applyFont="1" applyBorder="1">
      <alignment vertical="center"/>
    </xf>
    <xf numFmtId="193" fontId="59" fillId="0" borderId="53" xfId="3" applyNumberFormat="1" applyFont="1" applyBorder="1">
      <alignment vertical="center"/>
    </xf>
    <xf numFmtId="193" fontId="59" fillId="0" borderId="0" xfId="3" applyNumberFormat="1" applyFont="1">
      <alignment vertical="center"/>
    </xf>
    <xf numFmtId="193" fontId="59" fillId="0" borderId="57" xfId="3" applyNumberFormat="1" applyFont="1" applyBorder="1">
      <alignment vertical="center"/>
    </xf>
    <xf numFmtId="49" fontId="17" fillId="7" borderId="10" xfId="3" applyNumberFormat="1" applyFont="1" applyFill="1" applyBorder="1" applyAlignment="1">
      <alignment horizontal="right" vertical="center"/>
    </xf>
    <xf numFmtId="49" fontId="17" fillId="7" borderId="13" xfId="3" applyNumberFormat="1" applyFont="1" applyFill="1" applyBorder="1" applyAlignment="1">
      <alignment horizontal="right" vertical="center"/>
    </xf>
    <xf numFmtId="49" fontId="17" fillId="7" borderId="7" xfId="3" applyNumberFormat="1" applyFont="1" applyFill="1" applyBorder="1" applyAlignment="1">
      <alignment horizontal="right" vertical="center"/>
    </xf>
    <xf numFmtId="191" fontId="59" fillId="0" borderId="53" xfId="3" applyNumberFormat="1" applyFont="1" applyBorder="1">
      <alignment vertical="center"/>
    </xf>
    <xf numFmtId="191" fontId="59" fillId="0" borderId="0" xfId="3" applyNumberFormat="1" applyFont="1">
      <alignment vertical="center"/>
    </xf>
    <xf numFmtId="191" fontId="59" fillId="0" borderId="57" xfId="3" applyNumberFormat="1" applyFont="1" applyBorder="1">
      <alignment vertical="center"/>
    </xf>
    <xf numFmtId="192" fontId="59" fillId="0" borderId="53" xfId="3" applyNumberFormat="1" applyFont="1" applyBorder="1">
      <alignment vertical="center"/>
    </xf>
    <xf numFmtId="192" fontId="59" fillId="0" borderId="0" xfId="3" applyNumberFormat="1" applyFont="1">
      <alignment vertical="center"/>
    </xf>
    <xf numFmtId="192" fontId="59" fillId="0" borderId="57" xfId="3" applyNumberFormat="1" applyFont="1" applyBorder="1">
      <alignment vertical="center"/>
    </xf>
    <xf numFmtId="190" fontId="59" fillId="0" borderId="53" xfId="3" applyNumberFormat="1" applyFont="1" applyBorder="1">
      <alignment vertical="center"/>
    </xf>
    <xf numFmtId="190" fontId="59" fillId="0" borderId="0" xfId="3" applyNumberFormat="1" applyFont="1">
      <alignment vertical="center"/>
    </xf>
    <xf numFmtId="190" fontId="59" fillId="0" borderId="57" xfId="3" applyNumberFormat="1" applyFont="1" applyBorder="1">
      <alignment vertical="center"/>
    </xf>
    <xf numFmtId="189" fontId="59" fillId="0" borderId="53" xfId="3" applyNumberFormat="1" applyFont="1" applyBorder="1">
      <alignment vertical="center"/>
    </xf>
    <xf numFmtId="189" fontId="59" fillId="0" borderId="0" xfId="3" applyNumberFormat="1" applyFont="1">
      <alignment vertical="center"/>
    </xf>
    <xf numFmtId="189" fontId="59" fillId="0" borderId="57" xfId="3" applyNumberFormat="1" applyFont="1" applyBorder="1">
      <alignment vertical="center"/>
    </xf>
    <xf numFmtId="188" fontId="59" fillId="0" borderId="53" xfId="3" applyNumberFormat="1" applyFont="1" applyBorder="1">
      <alignment vertical="center"/>
    </xf>
    <xf numFmtId="188" fontId="59" fillId="0" borderId="0" xfId="3" applyNumberFormat="1" applyFont="1">
      <alignment vertical="center"/>
    </xf>
    <xf numFmtId="188" fontId="59" fillId="0" borderId="57" xfId="3" applyNumberFormat="1" applyFont="1" applyBorder="1">
      <alignment vertical="center"/>
    </xf>
    <xf numFmtId="186" fontId="59" fillId="0" borderId="53" xfId="3" applyNumberFormat="1" applyFont="1" applyBorder="1">
      <alignment vertical="center"/>
    </xf>
    <xf numFmtId="186" fontId="59" fillId="0" borderId="0" xfId="3" applyNumberFormat="1" applyFont="1">
      <alignment vertical="center"/>
    </xf>
    <xf numFmtId="186" fontId="59" fillId="0" borderId="57" xfId="3" applyNumberFormat="1" applyFont="1" applyBorder="1">
      <alignment vertical="center"/>
    </xf>
    <xf numFmtId="187" fontId="59" fillId="0" borderId="53" xfId="3" applyNumberFormat="1" applyFont="1" applyBorder="1">
      <alignment vertical="center"/>
    </xf>
    <xf numFmtId="187" fontId="59" fillId="0" borderId="0" xfId="3" applyNumberFormat="1" applyFont="1">
      <alignment vertical="center"/>
    </xf>
    <xf numFmtId="187" fontId="59" fillId="0" borderId="57" xfId="3" applyNumberFormat="1" applyFont="1" applyBorder="1">
      <alignment vertical="center"/>
    </xf>
    <xf numFmtId="185" fontId="59" fillId="0" borderId="53" xfId="3" applyNumberFormat="1" applyFont="1" applyBorder="1">
      <alignment vertical="center"/>
    </xf>
    <xf numFmtId="185" fontId="59" fillId="0" borderId="0" xfId="3" applyNumberFormat="1" applyFont="1">
      <alignment vertical="center"/>
    </xf>
    <xf numFmtId="185" fontId="59" fillId="0" borderId="57" xfId="3" applyNumberFormat="1" applyFont="1" applyBorder="1">
      <alignment vertical="center"/>
    </xf>
    <xf numFmtId="184" fontId="59" fillId="0" borderId="53" xfId="3" applyNumberFormat="1" applyFont="1" applyBorder="1">
      <alignment vertical="center"/>
    </xf>
    <xf numFmtId="184" fontId="59" fillId="0" borderId="0" xfId="3" applyNumberFormat="1" applyFont="1">
      <alignment vertical="center"/>
    </xf>
    <xf numFmtId="184" fontId="59" fillId="0" borderId="57" xfId="3" applyNumberFormat="1" applyFont="1" applyBorder="1">
      <alignment vertical="center"/>
    </xf>
    <xf numFmtId="183" fontId="59" fillId="0" borderId="53" xfId="3" applyNumberFormat="1" applyFont="1" applyBorder="1">
      <alignment vertical="center"/>
    </xf>
    <xf numFmtId="183" fontId="59" fillId="0" borderId="0" xfId="3" applyNumberFormat="1" applyFont="1">
      <alignment vertical="center"/>
    </xf>
    <xf numFmtId="183" fontId="59" fillId="0" borderId="57" xfId="3" applyNumberFormat="1" applyFont="1" applyBorder="1">
      <alignment vertical="center"/>
    </xf>
    <xf numFmtId="182" fontId="59" fillId="0" borderId="53" xfId="3" applyNumberFormat="1" applyFont="1" applyBorder="1">
      <alignment vertical="center"/>
    </xf>
    <xf numFmtId="182" fontId="59" fillId="0" borderId="0" xfId="3" applyNumberFormat="1" applyFont="1">
      <alignment vertical="center"/>
    </xf>
    <xf numFmtId="182" fontId="59" fillId="0" borderId="57" xfId="3" applyNumberFormat="1" applyFont="1" applyBorder="1">
      <alignment vertical="center"/>
    </xf>
    <xf numFmtId="181" fontId="59" fillId="0" borderId="53" xfId="3" applyNumberFormat="1" applyFont="1" applyBorder="1">
      <alignment vertical="center"/>
    </xf>
    <xf numFmtId="181" fontId="59" fillId="0" borderId="0" xfId="3" applyNumberFormat="1" applyFont="1">
      <alignment vertical="center"/>
    </xf>
    <xf numFmtId="181" fontId="59" fillId="0" borderId="57" xfId="3" applyNumberFormat="1" applyFont="1" applyBorder="1">
      <alignment vertical="center"/>
    </xf>
    <xf numFmtId="180" fontId="59" fillId="0" borderId="53" xfId="3" applyNumberFormat="1" applyFont="1" applyBorder="1">
      <alignment vertical="center"/>
    </xf>
    <xf numFmtId="180" fontId="59" fillId="0" borderId="0" xfId="3" applyNumberFormat="1" applyFont="1">
      <alignment vertical="center"/>
    </xf>
    <xf numFmtId="180" fontId="59" fillId="0" borderId="57" xfId="3" applyNumberFormat="1" applyFont="1" applyBorder="1">
      <alignment vertical="center"/>
    </xf>
    <xf numFmtId="179" fontId="59" fillId="0" borderId="53" xfId="3" applyNumberFormat="1" applyFont="1" applyBorder="1">
      <alignment vertical="center"/>
    </xf>
    <xf numFmtId="179" fontId="59" fillId="0" borderId="0" xfId="3" applyNumberFormat="1" applyFont="1">
      <alignment vertical="center"/>
    </xf>
    <xf numFmtId="179" fontId="59" fillId="0" borderId="57" xfId="3" applyNumberFormat="1" applyFont="1" applyBorder="1">
      <alignment vertical="center"/>
    </xf>
    <xf numFmtId="182" fontId="59" fillId="0" borderId="66" xfId="3" applyNumberFormat="1" applyFont="1" applyBorder="1" applyAlignment="1">
      <alignment horizontal="center" vertical="center"/>
    </xf>
    <xf numFmtId="182" fontId="59" fillId="0" borderId="6" xfId="3" applyNumberFormat="1" applyFont="1" applyBorder="1" applyAlignment="1">
      <alignment horizontal="center" vertical="center"/>
    </xf>
    <xf numFmtId="0" fontId="24" fillId="0" borderId="65" xfId="3" applyFont="1" applyBorder="1" applyAlignment="1" applyProtection="1">
      <alignment horizontal="center" vertical="center"/>
      <protection locked="0"/>
    </xf>
    <xf numFmtId="0" fontId="24" fillId="0" borderId="59" xfId="3" applyFont="1" applyBorder="1" applyAlignment="1" applyProtection="1">
      <alignment horizontal="center" vertical="center"/>
      <protection locked="0"/>
    </xf>
    <xf numFmtId="0" fontId="24" fillId="0" borderId="45" xfId="3" applyFont="1" applyBorder="1" applyAlignment="1" applyProtection="1">
      <alignment horizontal="center" vertical="center"/>
      <protection locked="0"/>
    </xf>
    <xf numFmtId="0" fontId="24" fillId="0" borderId="19" xfId="3" applyFont="1" applyBorder="1" applyAlignment="1" applyProtection="1">
      <alignment horizontal="center" vertical="center"/>
      <protection locked="0"/>
    </xf>
    <xf numFmtId="0" fontId="24" fillId="0" borderId="13" xfId="3" applyFont="1" applyBorder="1" applyAlignment="1" applyProtection="1">
      <alignment horizontal="center" vertical="center"/>
      <protection locked="0"/>
    </xf>
    <xf numFmtId="0" fontId="24" fillId="0" borderId="33" xfId="3" applyFont="1" applyBorder="1" applyAlignment="1" applyProtection="1">
      <alignment horizontal="center" vertical="center"/>
      <protection locked="0"/>
    </xf>
    <xf numFmtId="0" fontId="71" fillId="0" borderId="65" xfId="3" applyFont="1" applyBorder="1" applyAlignment="1" applyProtection="1">
      <alignment horizontal="left" vertical="center"/>
      <protection locked="0"/>
    </xf>
    <xf numFmtId="0" fontId="71" fillId="0" borderId="45" xfId="3" applyFont="1" applyBorder="1" applyAlignment="1" applyProtection="1">
      <alignment horizontal="left" vertical="center"/>
      <protection locked="0"/>
    </xf>
    <xf numFmtId="0" fontId="71" fillId="0" borderId="12" xfId="3" applyFont="1" applyBorder="1" applyAlignment="1" applyProtection="1">
      <alignment horizontal="left" vertical="center"/>
      <protection locked="0"/>
    </xf>
    <xf numFmtId="0" fontId="72" fillId="0" borderId="31" xfId="3" applyFont="1" applyBorder="1" applyAlignment="1" applyProtection="1">
      <alignment horizontal="left" vertical="center"/>
      <protection locked="0"/>
    </xf>
    <xf numFmtId="0" fontId="68" fillId="0" borderId="37" xfId="3" applyFont="1" applyBorder="1" applyAlignment="1" applyProtection="1">
      <alignment horizontal="left" vertical="center"/>
      <protection locked="0"/>
    </xf>
    <xf numFmtId="0" fontId="68" fillId="0" borderId="39" xfId="3" applyFont="1" applyBorder="1" applyAlignment="1" applyProtection="1">
      <alignment horizontal="left" vertical="center"/>
      <protection locked="0"/>
    </xf>
    <xf numFmtId="178" fontId="59" fillId="0" borderId="53" xfId="3" applyNumberFormat="1" applyFont="1" applyBorder="1">
      <alignment vertical="center"/>
    </xf>
    <xf numFmtId="178" fontId="59" fillId="0" borderId="0" xfId="3" applyNumberFormat="1" applyFont="1">
      <alignment vertical="center"/>
    </xf>
    <xf numFmtId="178" fontId="59" fillId="0" borderId="57" xfId="3" applyNumberFormat="1" applyFont="1" applyBorder="1">
      <alignment vertical="center"/>
    </xf>
    <xf numFmtId="0" fontId="23" fillId="9" borderId="10" xfId="3" applyFont="1" applyFill="1" applyBorder="1" applyAlignment="1">
      <alignment horizontal="center" vertical="center"/>
    </xf>
    <xf numFmtId="0" fontId="23" fillId="9" borderId="13" xfId="3" applyFont="1" applyFill="1" applyBorder="1" applyAlignment="1">
      <alignment horizontal="center" vertical="center"/>
    </xf>
    <xf numFmtId="0" fontId="73" fillId="0" borderId="0" xfId="3" applyFont="1" applyAlignment="1">
      <alignment horizontal="center" vertical="center"/>
    </xf>
    <xf numFmtId="0" fontId="19" fillId="0" borderId="55" xfId="3" applyFont="1" applyBorder="1" applyAlignment="1" applyProtection="1">
      <alignment horizontal="center" vertical="center"/>
      <protection locked="0"/>
    </xf>
    <xf numFmtId="0" fontId="19" fillId="0" borderId="56" xfId="3" applyFont="1" applyBorder="1" applyAlignment="1" applyProtection="1">
      <alignment horizontal="center" vertical="center"/>
      <protection locked="0"/>
    </xf>
    <xf numFmtId="0" fontId="3" fillId="0" borderId="55" xfId="3" applyFont="1" applyBorder="1" applyAlignment="1" applyProtection="1">
      <alignment horizontal="left" vertical="center"/>
      <protection locked="0"/>
    </xf>
    <xf numFmtId="0" fontId="7" fillId="0" borderId="54" xfId="3" applyBorder="1" applyAlignment="1" applyProtection="1">
      <alignment horizontal="left" vertical="center"/>
      <protection locked="0"/>
    </xf>
    <xf numFmtId="0" fontId="27" fillId="7" borderId="10" xfId="3" applyFont="1" applyFill="1" applyBorder="1" applyAlignment="1">
      <alignment horizontal="right" vertical="center"/>
    </xf>
    <xf numFmtId="0" fontId="27" fillId="7" borderId="13" xfId="3" applyFont="1" applyFill="1" applyBorder="1" applyAlignment="1">
      <alignment horizontal="right" vertical="center"/>
    </xf>
    <xf numFmtId="0" fontId="27" fillId="7" borderId="7" xfId="3" applyFont="1" applyFill="1" applyBorder="1" applyAlignment="1">
      <alignment horizontal="right" vertical="center"/>
    </xf>
    <xf numFmtId="0" fontId="27" fillId="8" borderId="10" xfId="3" applyFont="1" applyFill="1" applyBorder="1" applyAlignment="1">
      <alignment horizontal="right" vertical="center"/>
    </xf>
    <xf numFmtId="0" fontId="27" fillId="8" borderId="13" xfId="3" applyFont="1" applyFill="1" applyBorder="1" applyAlignment="1">
      <alignment horizontal="right" vertical="center"/>
    </xf>
    <xf numFmtId="0" fontId="27" fillId="8" borderId="7" xfId="3" applyFont="1" applyFill="1" applyBorder="1" applyAlignment="1">
      <alignment horizontal="right" vertical="center"/>
    </xf>
    <xf numFmtId="14" fontId="81" fillId="0" borderId="0" xfId="3" applyNumberFormat="1" applyFont="1" applyAlignment="1">
      <alignment horizontal="right" vertical="center"/>
    </xf>
    <xf numFmtId="0" fontId="81" fillId="0" borderId="0" xfId="3" applyFont="1" applyAlignment="1">
      <alignment horizontal="right" vertical="center"/>
    </xf>
    <xf numFmtId="0" fontId="27" fillId="0" borderId="1" xfId="6" applyFont="1" applyBorder="1" applyAlignment="1" applyProtection="1">
      <alignment horizontal="left" vertical="center" shrinkToFit="1"/>
      <protection locked="0"/>
    </xf>
    <xf numFmtId="49" fontId="27" fillId="0" borderId="1" xfId="6" applyNumberFormat="1" applyFont="1" applyBorder="1" applyAlignment="1">
      <alignment horizontal="right" vertical="center"/>
    </xf>
    <xf numFmtId="49" fontId="80" fillId="0" borderId="1" xfId="6" applyNumberFormat="1" applyFont="1" applyBorder="1" applyAlignment="1">
      <alignment horizontal="right" vertical="center"/>
    </xf>
    <xf numFmtId="0" fontId="73" fillId="0" borderId="24" xfId="3" applyFont="1" applyBorder="1" applyAlignment="1">
      <alignment horizontal="center" vertical="center"/>
    </xf>
    <xf numFmtId="0" fontId="23" fillId="3" borderId="1" xfId="6" applyFont="1" applyFill="1" applyBorder="1" applyAlignment="1">
      <alignment horizontal="center" vertical="center"/>
    </xf>
    <xf numFmtId="0" fontId="7" fillId="0" borderId="0" xfId="3">
      <alignment vertical="center"/>
    </xf>
    <xf numFmtId="0" fontId="23" fillId="3" borderId="10" xfId="6" applyFont="1" applyFill="1" applyBorder="1" applyAlignment="1">
      <alignment horizontal="center" vertical="center"/>
    </xf>
    <xf numFmtId="0" fontId="23" fillId="3" borderId="7" xfId="6" applyFont="1" applyFill="1" applyBorder="1" applyAlignment="1">
      <alignment horizontal="center" vertical="center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showRuler="0" view="pageBreakPreview" zoomScale="90" zoomScaleNormal="90" zoomScaleSheetLayoutView="90" workbookViewId="0"/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2025年５月　沖縄タイムス【新聞折込】部数表</v>
      </c>
      <c r="B1" s="1"/>
      <c r="C1" s="1"/>
      <c r="D1" s="1"/>
      <c r="E1" s="1"/>
      <c r="F1" s="356" t="str">
        <f>'部数表（詳細）'!F1</f>
        <v>2025/4/4現在</v>
      </c>
      <c r="G1" s="356"/>
      <c r="H1" s="358" t="s">
        <v>2325</v>
      </c>
      <c r="I1" s="358"/>
      <c r="L1" s="354"/>
      <c r="M1" s="354"/>
      <c r="N1" s="354"/>
      <c r="O1" s="354"/>
      <c r="P1" s="354"/>
      <c r="Q1" s="4"/>
      <c r="R1" s="355"/>
      <c r="S1" s="355"/>
    </row>
    <row r="2" spans="1:19" ht="20.25" customHeight="1" thickBot="1" x14ac:dyDescent="0.2">
      <c r="A2" s="359"/>
      <c r="B2" s="359"/>
      <c r="C2" s="359"/>
      <c r="D2" s="359"/>
      <c r="E2" s="359"/>
      <c r="F2" s="359"/>
      <c r="G2" s="359"/>
      <c r="H2" s="359"/>
      <c r="I2" s="359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7" t="s">
        <v>15</v>
      </c>
      <c r="B3" s="46" t="s">
        <v>45</v>
      </c>
      <c r="C3" s="45" t="s">
        <v>1645</v>
      </c>
      <c r="D3" s="47" t="s">
        <v>1644</v>
      </c>
      <c r="E3" s="168"/>
      <c r="F3" s="57" t="s">
        <v>15</v>
      </c>
      <c r="G3" s="46" t="s">
        <v>45</v>
      </c>
      <c r="H3" s="45" t="s">
        <v>1645</v>
      </c>
      <c r="I3" s="47" t="s">
        <v>1644</v>
      </c>
      <c r="L3" s="353"/>
      <c r="M3" s="353"/>
      <c r="N3" s="353"/>
      <c r="O3" s="353"/>
      <c r="P3" s="353"/>
      <c r="Q3" s="353"/>
      <c r="R3" s="353"/>
      <c r="S3" s="353"/>
    </row>
    <row r="4" spans="1:19" s="3" customFormat="1" ht="18.600000000000001" customHeight="1" x14ac:dyDescent="0.15">
      <c r="A4" s="352" t="s">
        <v>47</v>
      </c>
      <c r="B4" s="357">
        <f>B6+B11+B12+B13+B18+B21+B22</f>
        <v>56730</v>
      </c>
      <c r="C4" s="344" t="e">
        <f>C6+C11+C12+C13+C18+C21+C22</f>
        <v>#REF!</v>
      </c>
      <c r="D4" s="351" t="e">
        <f>D6+D11+D12+D13+D18+D21+D22</f>
        <v>#REF!</v>
      </c>
      <c r="E4" s="165"/>
      <c r="F4" s="352" t="s">
        <v>48</v>
      </c>
      <c r="G4" s="357">
        <f>SUM(G7:G19)</f>
        <v>10845</v>
      </c>
      <c r="H4" s="344" t="e">
        <f t="shared" ref="H4:I4" si="0">SUM(H7:H19)</f>
        <v>#REF!</v>
      </c>
      <c r="I4" s="351" t="e">
        <f t="shared" si="0"/>
        <v>#REF!</v>
      </c>
      <c r="L4" s="185"/>
      <c r="M4" s="185"/>
      <c r="N4" s="185"/>
      <c r="O4" s="185"/>
      <c r="P4" s="185"/>
      <c r="Q4" s="185"/>
      <c r="R4" s="185"/>
      <c r="S4" s="185"/>
    </row>
    <row r="5" spans="1:19" s="3" customFormat="1" ht="18.600000000000001" customHeight="1" x14ac:dyDescent="0.15">
      <c r="A5" s="343"/>
      <c r="B5" s="347"/>
      <c r="C5" s="345"/>
      <c r="D5" s="350"/>
      <c r="E5" s="165"/>
      <c r="F5" s="343"/>
      <c r="G5" s="347"/>
      <c r="H5" s="345"/>
      <c r="I5" s="350"/>
    </row>
    <row r="6" spans="1:19" ht="18.600000000000001" customHeight="1" x14ac:dyDescent="0.15">
      <c r="A6" s="54" t="str">
        <f>'部数表（詳細）'!B3</f>
        <v>那覇市</v>
      </c>
      <c r="B6" s="169">
        <f t="shared" ref="B6:D6" si="1">SUM(B7:B10)</f>
        <v>34880</v>
      </c>
      <c r="C6" s="52" t="e">
        <f t="shared" si="1"/>
        <v>#REF!</v>
      </c>
      <c r="D6" s="55" t="e">
        <f t="shared" si="1"/>
        <v>#REF!</v>
      </c>
      <c r="E6" s="164"/>
      <c r="F6" s="54" t="str">
        <f>'部数表（詳細）'!F195</f>
        <v>名護市</v>
      </c>
      <c r="G6" s="169">
        <f>'部数表（詳細）'!G195</f>
        <v>5380</v>
      </c>
      <c r="H6" s="52" t="e">
        <f>'部数表（詳細）'!#REF!</f>
        <v>#REF!</v>
      </c>
      <c r="I6" s="55" t="e">
        <f>'部数表（詳細）'!#REF!</f>
        <v>#REF!</v>
      </c>
    </row>
    <row r="7" spans="1:19" ht="18.600000000000001" customHeight="1" x14ac:dyDescent="0.15">
      <c r="A7" s="60" t="str">
        <f>'部数表（詳細）'!B5</f>
        <v>（旧 那覇）</v>
      </c>
      <c r="B7" s="170">
        <f>'部数表（詳細）'!C5</f>
        <v>6945</v>
      </c>
      <c r="C7" s="61" t="e">
        <f>'部数表（詳細）'!#REF!</f>
        <v>#REF!</v>
      </c>
      <c r="D7" s="68" t="e">
        <f>'部数表（詳細）'!#REF!</f>
        <v>#REF!</v>
      </c>
      <c r="E7" s="165"/>
      <c r="F7" s="60" t="str">
        <f>'部数表（詳細）'!F197</f>
        <v>（旧 名護）</v>
      </c>
      <c r="G7" s="170">
        <f>'部数表（詳細）'!G197</f>
        <v>3515</v>
      </c>
      <c r="H7" s="61" t="e">
        <f>'部数表（詳細）'!#REF!</f>
        <v>#REF!</v>
      </c>
      <c r="I7" s="68" t="e">
        <f>'部数表（詳細）'!#REF!</f>
        <v>#REF!</v>
      </c>
    </row>
    <row r="8" spans="1:19" ht="18.600000000000001" customHeight="1" x14ac:dyDescent="0.15">
      <c r="A8" s="62" t="str">
        <f>'部数表（詳細）'!B23</f>
        <v xml:space="preserve">（旧 真和志) </v>
      </c>
      <c r="B8" s="171">
        <f>'部数表（詳細）'!C23</f>
        <v>15265</v>
      </c>
      <c r="C8" s="63" t="e">
        <f>'部数表（詳細）'!#REF!</f>
        <v>#REF!</v>
      </c>
      <c r="D8" s="69" t="e">
        <f>'部数表（詳細）'!#REF!</f>
        <v>#REF!</v>
      </c>
      <c r="E8" s="165"/>
      <c r="F8" s="62" t="str">
        <f>'部数表（詳細）'!F218</f>
        <v>（旧 屋部）</v>
      </c>
      <c r="G8" s="171">
        <f>'部数表（詳細）'!G218</f>
        <v>775</v>
      </c>
      <c r="H8" s="63" t="e">
        <f>'部数表（詳細）'!#REF!</f>
        <v>#REF!</v>
      </c>
      <c r="I8" s="69" t="e">
        <f>'部数表（詳細）'!#REF!</f>
        <v>#REF!</v>
      </c>
    </row>
    <row r="9" spans="1:19" ht="18.600000000000001" customHeight="1" x14ac:dyDescent="0.15">
      <c r="A9" s="62" t="str">
        <f>'部数表（詳細）'!F3</f>
        <v>（旧 首里）</v>
      </c>
      <c r="B9" s="171">
        <f>'部数表（詳細）'!G3</f>
        <v>7090</v>
      </c>
      <c r="C9" s="63" t="e">
        <f>'部数表（詳細）'!#REF!</f>
        <v>#REF!</v>
      </c>
      <c r="D9" s="69" t="e">
        <f>'部数表（詳細）'!#REF!</f>
        <v>#REF!</v>
      </c>
      <c r="E9" s="165"/>
      <c r="F9" s="62" t="str">
        <f>'部数表（詳細）'!B229</f>
        <v>（旧 羽地）</v>
      </c>
      <c r="G9" s="171">
        <f>'部数表（詳細）'!C229</f>
        <v>625</v>
      </c>
      <c r="H9" s="63" t="e">
        <f>'部数表（詳細）'!#REF!</f>
        <v>#REF!</v>
      </c>
      <c r="I9" s="69" t="e">
        <f>'部数表（詳細）'!#REF!</f>
        <v>#REF!</v>
      </c>
    </row>
    <row r="10" spans="1:19" ht="18.600000000000001" customHeight="1" x14ac:dyDescent="0.15">
      <c r="A10" s="58" t="str">
        <f>'部数表（詳細）'!F16</f>
        <v>（旧 小禄）</v>
      </c>
      <c r="B10" s="172">
        <f>'部数表（詳細）'!G16</f>
        <v>5580</v>
      </c>
      <c r="C10" s="59" t="e">
        <f>'部数表（詳細）'!#REF!</f>
        <v>#REF!</v>
      </c>
      <c r="D10" s="50" t="e">
        <f>'部数表（詳細）'!#REF!</f>
        <v>#REF!</v>
      </c>
      <c r="E10" s="165"/>
      <c r="F10" s="62" t="str">
        <f>'部数表（詳細）'!B241</f>
        <v>（旧 屋我地）</v>
      </c>
      <c r="G10" s="171">
        <f>'部数表（詳細）'!C241</f>
        <v>155</v>
      </c>
      <c r="H10" s="63" t="e">
        <f>'部数表（詳細）'!#REF!</f>
        <v>#REF!</v>
      </c>
      <c r="I10" s="69" t="e">
        <f>'部数表（詳細）'!#REF!</f>
        <v>#REF!</v>
      </c>
    </row>
    <row r="11" spans="1:19" ht="18.600000000000001" customHeight="1" x14ac:dyDescent="0.15">
      <c r="A11" s="54" t="str">
        <f>'部数表（詳細）'!B48</f>
        <v>糸満市</v>
      </c>
      <c r="B11" s="169">
        <f>'部数表（詳細）'!C48</f>
        <v>4480</v>
      </c>
      <c r="C11" s="52" t="e">
        <f>'部数表（詳細）'!#REF!</f>
        <v>#REF!</v>
      </c>
      <c r="D11" s="55" t="e">
        <f>'部数表（詳細）'!#REF!</f>
        <v>#REF!</v>
      </c>
      <c r="E11" s="164"/>
      <c r="F11" s="58" t="str">
        <f>'部数表（詳細）'!B249</f>
        <v>（旧 久志）</v>
      </c>
      <c r="G11" s="172">
        <f>'部数表（詳細）'!C249</f>
        <v>310</v>
      </c>
      <c r="H11" s="59" t="e">
        <f>'部数表（詳細）'!#REF!</f>
        <v>#REF!</v>
      </c>
      <c r="I11" s="50" t="e">
        <f>'部数表（詳細）'!#REF!</f>
        <v>#REF!</v>
      </c>
    </row>
    <row r="12" spans="1:19" ht="18.600000000000001" customHeight="1" x14ac:dyDescent="0.15">
      <c r="A12" s="54" t="str">
        <f>'部数表（詳細）'!F28</f>
        <v>豊見城市</v>
      </c>
      <c r="B12" s="169">
        <f>'部数表（詳細）'!G28</f>
        <v>5565</v>
      </c>
      <c r="C12" s="52" t="e">
        <f>'部数表（詳細）'!#REF!</f>
        <v>#REF!</v>
      </c>
      <c r="D12" s="55" t="e">
        <f>'部数表（詳細）'!#REF!</f>
        <v>#REF!</v>
      </c>
      <c r="E12" s="164"/>
      <c r="F12" s="54" t="str">
        <f>'部数表（詳細）'!F229</f>
        <v>恩納村</v>
      </c>
      <c r="G12" s="169">
        <f>'部数表（詳細）'!G229</f>
        <v>780</v>
      </c>
      <c r="H12" s="52" t="e">
        <f>'部数表（詳細）'!#REF!</f>
        <v>#REF!</v>
      </c>
      <c r="I12" s="55" t="e">
        <f>'部数表（詳細）'!#REF!</f>
        <v>#REF!</v>
      </c>
    </row>
    <row r="13" spans="1:19" ht="18.600000000000001" customHeight="1" x14ac:dyDescent="0.15">
      <c r="A13" s="54" t="str">
        <f>'部数表（詳細）'!B76</f>
        <v>南城市</v>
      </c>
      <c r="B13" s="169">
        <f>'部数表（詳細）'!C76</f>
        <v>4195</v>
      </c>
      <c r="C13" s="52" t="e">
        <f>'部数表（詳細）'!#REF!</f>
        <v>#REF!</v>
      </c>
      <c r="D13" s="55" t="e">
        <f>'部数表（詳細）'!#REF!</f>
        <v>#REF!</v>
      </c>
      <c r="E13" s="164"/>
      <c r="F13" s="54" t="str">
        <f>'部数表（詳細）'!B264</f>
        <v>金武町</v>
      </c>
      <c r="G13" s="169">
        <f>'部数表（詳細）'!C264</f>
        <v>860</v>
      </c>
      <c r="H13" s="52" t="e">
        <f>'部数表（詳細）'!#REF!</f>
        <v>#REF!</v>
      </c>
      <c r="I13" s="55" t="e">
        <f>'部数表（詳細）'!#REF!</f>
        <v>#REF!</v>
      </c>
    </row>
    <row r="14" spans="1:19" ht="18.600000000000001" customHeight="1" x14ac:dyDescent="0.15">
      <c r="A14" s="60" t="str">
        <f>'部数表（詳細）'!B78</f>
        <v>（旧 玉城村）</v>
      </c>
      <c r="B14" s="170">
        <f>'部数表（詳細）'!C78</f>
        <v>1000</v>
      </c>
      <c r="C14" s="61" t="e">
        <f>'部数表（詳細）'!#REF!</f>
        <v>#REF!</v>
      </c>
      <c r="D14" s="68" t="e">
        <f>'部数表（詳細）'!#REF!</f>
        <v>#REF!</v>
      </c>
      <c r="E14" s="165"/>
      <c r="F14" s="54" t="str">
        <f>'部数表（詳細）'!F250</f>
        <v>宜野座村</v>
      </c>
      <c r="G14" s="169">
        <f>'部数表（詳細）'!G250</f>
        <v>545</v>
      </c>
      <c r="H14" s="52" t="e">
        <f>'部数表（詳細）'!#REF!</f>
        <v>#REF!</v>
      </c>
      <c r="I14" s="55" t="e">
        <f>'部数表（詳細）'!#REF!</f>
        <v>#REF!</v>
      </c>
    </row>
    <row r="15" spans="1:19" ht="18.600000000000001" customHeight="1" x14ac:dyDescent="0.15">
      <c r="A15" s="62" t="str">
        <f>'部数表（詳細）'!F48</f>
        <v>（旧 知念村）</v>
      </c>
      <c r="B15" s="171">
        <f>'部数表（詳細）'!G48</f>
        <v>485</v>
      </c>
      <c r="C15" s="63" t="e">
        <f>'部数表（詳細）'!#REF!</f>
        <v>#REF!</v>
      </c>
      <c r="D15" s="69" t="e">
        <f>'部数表（詳細）'!#REF!</f>
        <v>#REF!</v>
      </c>
      <c r="E15" s="165"/>
      <c r="F15" s="54" t="str">
        <f>'部数表（詳細）'!B274</f>
        <v>本部町</v>
      </c>
      <c r="G15" s="169">
        <f>'部数表（詳細）'!C274</f>
        <v>1355</v>
      </c>
      <c r="H15" s="52" t="e">
        <f>'部数表（詳細）'!#REF!</f>
        <v>#REF!</v>
      </c>
      <c r="I15" s="55" t="e">
        <f>'部数表（詳細）'!#REF!</f>
        <v>#REF!</v>
      </c>
    </row>
    <row r="16" spans="1:19" ht="18.600000000000001" customHeight="1" x14ac:dyDescent="0.15">
      <c r="A16" s="62" t="str">
        <f>'部数表（詳細）'!F59</f>
        <v>（旧 佐敷町）</v>
      </c>
      <c r="B16" s="171">
        <f>'部数表（詳細）'!G59</f>
        <v>1350</v>
      </c>
      <c r="C16" s="63" t="e">
        <f>'部数表（詳細）'!#REF!</f>
        <v>#REF!</v>
      </c>
      <c r="D16" s="69" t="e">
        <f>'部数表（詳細）'!#REF!</f>
        <v>#REF!</v>
      </c>
      <c r="E16" s="165"/>
      <c r="F16" s="54" t="str">
        <f>'部数表（詳細）'!F274</f>
        <v>今帰仁村</v>
      </c>
      <c r="G16" s="169">
        <f>'部数表（詳細）'!G274</f>
        <v>885</v>
      </c>
      <c r="H16" s="52" t="e">
        <f>'部数表（詳細）'!#REF!</f>
        <v>#REF!</v>
      </c>
      <c r="I16" s="55" t="e">
        <f>'部数表（詳細）'!#REF!</f>
        <v>#REF!</v>
      </c>
    </row>
    <row r="17" spans="1:9" ht="18.600000000000001" customHeight="1" x14ac:dyDescent="0.15">
      <c r="A17" s="58" t="str">
        <f>'部数表（詳細）'!F71</f>
        <v>（旧 大里村）</v>
      </c>
      <c r="B17" s="172">
        <f>'部数表（詳細）'!G71</f>
        <v>1360</v>
      </c>
      <c r="C17" s="59" t="e">
        <f>'部数表（詳細）'!#REF!</f>
        <v>#REF!</v>
      </c>
      <c r="D17" s="50" t="e">
        <f>'部数表（詳細）'!#REF!</f>
        <v>#REF!</v>
      </c>
      <c r="E17" s="165"/>
      <c r="F17" s="54" t="str">
        <f>'部数表（詳細）'!F298</f>
        <v>大宜味村</v>
      </c>
      <c r="G17" s="169">
        <f>'部数表（詳細）'!G298</f>
        <v>325</v>
      </c>
      <c r="H17" s="52" t="e">
        <f>'部数表（詳細）'!#REF!</f>
        <v>#REF!</v>
      </c>
      <c r="I17" s="55" t="e">
        <f>'部数表（詳細）'!#REF!</f>
        <v>#REF!</v>
      </c>
    </row>
    <row r="18" spans="1:9" ht="18.600000000000001" customHeight="1" x14ac:dyDescent="0.15">
      <c r="A18" s="54" t="str">
        <f>'部数表（詳細）'!F86</f>
        <v>八重瀬町</v>
      </c>
      <c r="B18" s="169">
        <f>'部数表（詳細）'!G86</f>
        <v>3080</v>
      </c>
      <c r="C18" s="52" t="e">
        <f>'部数表（詳細）'!#REF!</f>
        <v>#REF!</v>
      </c>
      <c r="D18" s="55" t="e">
        <f>'部数表（詳細）'!#REF!</f>
        <v>#REF!</v>
      </c>
      <c r="E18" s="164"/>
      <c r="F18" s="54" t="str">
        <f>'部数表（詳細）'!F260</f>
        <v>東村</v>
      </c>
      <c r="G18" s="169">
        <f>'部数表（詳細）'!G260</f>
        <v>195</v>
      </c>
      <c r="H18" s="52" t="e">
        <f>'部数表（詳細）'!#REF!</f>
        <v>#REF!</v>
      </c>
      <c r="I18" s="55" t="e">
        <f>'部数表（詳細）'!#REF!</f>
        <v>#REF!</v>
      </c>
    </row>
    <row r="19" spans="1:9" ht="18.600000000000001" customHeight="1" x14ac:dyDescent="0.15">
      <c r="A19" s="60" t="str">
        <f>'部数表（詳細）'!F88</f>
        <v>（旧 具志頭）</v>
      </c>
      <c r="B19" s="170">
        <f>'部数表（詳細）'!G88</f>
        <v>1110</v>
      </c>
      <c r="C19" s="61" t="e">
        <f>'部数表（詳細）'!#REF!</f>
        <v>#REF!</v>
      </c>
      <c r="D19" s="68" t="e">
        <f>'部数表（詳細）'!#REF!</f>
        <v>#REF!</v>
      </c>
      <c r="E19" s="165"/>
      <c r="F19" s="54" t="str">
        <f>'部数表（詳細）'!B296</f>
        <v>国頭村</v>
      </c>
      <c r="G19" s="169">
        <f>'部数表（詳細）'!C296</f>
        <v>520</v>
      </c>
      <c r="H19" s="52" t="e">
        <f>'部数表（詳細）'!#REF!</f>
        <v>#REF!</v>
      </c>
      <c r="I19" s="55" t="e">
        <f>'部数表（詳細）'!#REF!</f>
        <v>#REF!</v>
      </c>
    </row>
    <row r="20" spans="1:9" ht="18.600000000000001" customHeight="1" x14ac:dyDescent="0.15">
      <c r="A20" s="58" t="str">
        <f>'部数表（詳細）'!B94</f>
        <v>（旧 東風平）</v>
      </c>
      <c r="B20" s="172">
        <f>'部数表（詳細）'!C94</f>
        <v>1970</v>
      </c>
      <c r="C20" s="59" t="e">
        <f>'部数表（詳細）'!#REF!</f>
        <v>#REF!</v>
      </c>
      <c r="D20" s="50" t="e">
        <f>'部数表（詳細）'!#REF!</f>
        <v>#REF!</v>
      </c>
      <c r="E20" s="165"/>
      <c r="F20" s="339" t="s">
        <v>49</v>
      </c>
      <c r="G20" s="333">
        <f>B4+B23+G4</f>
        <v>122065</v>
      </c>
      <c r="H20" s="336" t="e">
        <f t="shared" ref="H20" si="2">C4+C23+H4</f>
        <v>#REF!</v>
      </c>
      <c r="I20" s="315" t="e">
        <f>G20+H20</f>
        <v>#REF!</v>
      </c>
    </row>
    <row r="21" spans="1:9" ht="18.600000000000001" customHeight="1" x14ac:dyDescent="0.15">
      <c r="A21" s="54" t="str">
        <f>'部数表（詳細）'!B105</f>
        <v>南風原町</v>
      </c>
      <c r="B21" s="169">
        <f>'部数表（詳細）'!C105</f>
        <v>2970</v>
      </c>
      <c r="C21" s="52" t="e">
        <f>'部数表（詳細）'!#REF!</f>
        <v>#REF!</v>
      </c>
      <c r="D21" s="55" t="e">
        <f>'部数表（詳細）'!#REF!</f>
        <v>#REF!</v>
      </c>
      <c r="E21" s="164"/>
      <c r="F21" s="340"/>
      <c r="G21" s="334"/>
      <c r="H21" s="337"/>
      <c r="I21" s="316"/>
    </row>
    <row r="22" spans="1:9" ht="18.600000000000001" customHeight="1" x14ac:dyDescent="0.15">
      <c r="A22" s="54" t="str">
        <f>'部数表（詳細）'!B119</f>
        <v>与那原町</v>
      </c>
      <c r="B22" s="169">
        <f>'部数表（詳細）'!C119</f>
        <v>1560</v>
      </c>
      <c r="C22" s="52" t="e">
        <f>'部数表（詳細）'!#REF!</f>
        <v>#REF!</v>
      </c>
      <c r="D22" s="55" t="e">
        <f>'部数表（詳細）'!#REF!</f>
        <v>#REF!</v>
      </c>
      <c r="E22" s="164"/>
      <c r="F22" s="341"/>
      <c r="G22" s="335"/>
      <c r="H22" s="338"/>
      <c r="I22" s="317"/>
    </row>
    <row r="23" spans="1:9" ht="18.600000000000001" customHeight="1" x14ac:dyDescent="0.15">
      <c r="A23" s="342" t="s">
        <v>46</v>
      </c>
      <c r="B23" s="346">
        <f>B25+B26+B27+B28+B29+B30+B33+B34+B35+B36</f>
        <v>54490</v>
      </c>
      <c r="C23" s="348" t="e">
        <f t="shared" ref="C23:D23" si="3">C25+C26+C27+C28+C29+C30+C33+C34+C35+C36</f>
        <v>#REF!</v>
      </c>
      <c r="D23" s="349" t="e">
        <f t="shared" si="3"/>
        <v>#REF!</v>
      </c>
      <c r="E23" s="165"/>
      <c r="F23" s="73" t="str">
        <f>'部数表（詳細）'!B319</f>
        <v>宮　古</v>
      </c>
      <c r="G23" s="174">
        <f>'部数表（詳細）'!C319</f>
        <v>1020</v>
      </c>
      <c r="H23" s="53" t="e">
        <f>'部数表（詳細）'!#REF!</f>
        <v>#REF!</v>
      </c>
      <c r="I23" s="56" t="e">
        <f>'部数表（詳細）'!#REF!</f>
        <v>#REF!</v>
      </c>
    </row>
    <row r="24" spans="1:9" ht="18.600000000000001" customHeight="1" x14ac:dyDescent="0.15">
      <c r="A24" s="343"/>
      <c r="B24" s="347"/>
      <c r="C24" s="345"/>
      <c r="D24" s="350"/>
      <c r="E24" s="165"/>
      <c r="F24" s="73" t="str">
        <f>'部数表（詳細）'!B332</f>
        <v>八重山</v>
      </c>
      <c r="G24" s="174">
        <f>'部数表（詳細）'!C332</f>
        <v>1055</v>
      </c>
      <c r="H24" s="53" t="e">
        <f>'部数表（詳細）'!#REF!</f>
        <v>#REF!</v>
      </c>
      <c r="I24" s="56" t="e">
        <f>'部数表（詳細）'!#REF!</f>
        <v>#REF!</v>
      </c>
    </row>
    <row r="25" spans="1:9" ht="18.600000000000001" customHeight="1" x14ac:dyDescent="0.15">
      <c r="A25" s="54" t="str">
        <f>'部数表（詳細）'!B128</f>
        <v>西原町</v>
      </c>
      <c r="B25" s="169">
        <f>'部数表（詳細）'!C128</f>
        <v>3565</v>
      </c>
      <c r="C25" s="52" t="e">
        <f>'部数表（詳細）'!#REF!</f>
        <v>#REF!</v>
      </c>
      <c r="D25" s="55" t="e">
        <f>'部数表（詳細）'!#REF!</f>
        <v>#REF!</v>
      </c>
      <c r="E25" s="164"/>
      <c r="F25" s="73" t="str">
        <f>'部数表（詳細）'!B351</f>
        <v>久米島町</v>
      </c>
      <c r="G25" s="174">
        <f>'部数表（詳細）'!C351</f>
        <v>505</v>
      </c>
      <c r="H25" s="53" t="e">
        <f>'部数表（詳細）'!#REF!</f>
        <v>#REF!</v>
      </c>
      <c r="I25" s="56" t="e">
        <f>'部数表（詳細）'!#REF!</f>
        <v>#REF!</v>
      </c>
    </row>
    <row r="26" spans="1:9" ht="18.600000000000001" customHeight="1" x14ac:dyDescent="0.15">
      <c r="A26" s="54" t="str">
        <f>'部数表（詳細）'!F94</f>
        <v>浦添市</v>
      </c>
      <c r="B26" s="169">
        <f>'部数表（詳細）'!G94</f>
        <v>11075</v>
      </c>
      <c r="C26" s="52" t="e">
        <f>'部数表（詳細）'!#REF!</f>
        <v>#REF!</v>
      </c>
      <c r="D26" s="55" t="e">
        <f>'部数表（詳細）'!#REF!</f>
        <v>#REF!</v>
      </c>
      <c r="E26" s="164"/>
      <c r="F26" s="73" t="str">
        <f>'部数表（詳細）'!F319</f>
        <v>伊江村</v>
      </c>
      <c r="G26" s="174">
        <f>'部数表（詳細）'!G319</f>
        <v>515</v>
      </c>
      <c r="H26" s="53" t="e">
        <f>'部数表（詳細）'!#REF!</f>
        <v>#REF!</v>
      </c>
      <c r="I26" s="56" t="e">
        <f>'部数表（詳細）'!#REF!</f>
        <v>#REF!</v>
      </c>
    </row>
    <row r="27" spans="1:9" ht="18" customHeight="1" x14ac:dyDescent="0.15">
      <c r="A27" s="54" t="str">
        <f>'部数表（詳細）'!F119</f>
        <v>宜野湾市</v>
      </c>
      <c r="B27" s="169">
        <f>'部数表（詳細）'!G119</f>
        <v>9355</v>
      </c>
      <c r="C27" s="52" t="e">
        <f>'部数表（詳細）'!#REF!</f>
        <v>#REF!</v>
      </c>
      <c r="D27" s="55" t="e">
        <f>'部数表（詳細）'!#REF!</f>
        <v>#REF!</v>
      </c>
      <c r="E27" s="164"/>
      <c r="F27" s="73" t="str">
        <f>'部数表（詳細）'!F323</f>
        <v>伊是名村</v>
      </c>
      <c r="G27" s="174">
        <f>'部数表（詳細）'!G323</f>
        <v>95</v>
      </c>
      <c r="H27" s="53" t="e">
        <f>'部数表（詳細）'!#REF!</f>
        <v>#REF!</v>
      </c>
      <c r="I27" s="56" t="e">
        <f>'部数表（詳細）'!#REF!</f>
        <v>#REF!</v>
      </c>
    </row>
    <row r="28" spans="1:9" ht="18.600000000000001" customHeight="1" x14ac:dyDescent="0.15">
      <c r="A28" s="54" t="str">
        <f>'部数表（詳細）'!B139</f>
        <v>中城村</v>
      </c>
      <c r="B28" s="169">
        <f>'部数表（詳細）'!C139</f>
        <v>1960</v>
      </c>
      <c r="C28" s="52" t="e">
        <f>'部数表（詳細）'!#REF!</f>
        <v>#REF!</v>
      </c>
      <c r="D28" s="55" t="e">
        <f>'部数表（詳細）'!#REF!</f>
        <v>#REF!</v>
      </c>
      <c r="E28" s="164"/>
      <c r="F28" s="73" t="str">
        <f>'部数表（詳細）'!F327</f>
        <v>伊平屋村</v>
      </c>
      <c r="G28" s="174">
        <f>'部数表（詳細）'!G327</f>
        <v>80</v>
      </c>
      <c r="H28" s="53" t="e">
        <f>'部数表（詳細）'!#REF!</f>
        <v>#REF!</v>
      </c>
      <c r="I28" s="56" t="e">
        <f>'部数表（詳細）'!#REF!</f>
        <v>#REF!</v>
      </c>
    </row>
    <row r="29" spans="1:9" ht="18.600000000000001" customHeight="1" x14ac:dyDescent="0.15">
      <c r="A29" s="54" t="str">
        <f>'部数表（詳細）'!B157</f>
        <v>北中城村</v>
      </c>
      <c r="B29" s="169">
        <f>'部数表（詳細）'!C157</f>
        <v>890</v>
      </c>
      <c r="C29" s="52" t="e">
        <f>'部数表（詳細）'!#REF!</f>
        <v>#REF!</v>
      </c>
      <c r="D29" s="55" t="e">
        <f>'部数表（詳細）'!#REF!</f>
        <v>#REF!</v>
      </c>
      <c r="E29" s="164"/>
      <c r="F29" s="73" t="str">
        <f>'部数表（詳細）'!F335</f>
        <v>渡名喜村</v>
      </c>
      <c r="G29" s="174">
        <f>'部数表（詳細）'!G335</f>
        <v>20</v>
      </c>
      <c r="H29" s="53" t="e">
        <f>'部数表（詳細）'!#REF!</f>
        <v>#REF!</v>
      </c>
      <c r="I29" s="56" t="e">
        <f>'部数表（詳細）'!#REF!</f>
        <v>#REF!</v>
      </c>
    </row>
    <row r="30" spans="1:9" ht="18.600000000000001" customHeight="1" x14ac:dyDescent="0.15">
      <c r="A30" s="54" t="str">
        <f>'部数表（詳細）'!B168</f>
        <v>沖縄市</v>
      </c>
      <c r="B30" s="169">
        <f>'部数表（詳細）'!C168</f>
        <v>12005</v>
      </c>
      <c r="C30" s="52" t="e">
        <f>'部数表（詳細）'!#REF!</f>
        <v>#REF!</v>
      </c>
      <c r="D30" s="55" t="e">
        <f>'部数表（詳細）'!#REF!</f>
        <v>#REF!</v>
      </c>
      <c r="E30" s="164"/>
      <c r="F30" s="73" t="str">
        <f>'部数表（詳細）'!F339</f>
        <v>渡嘉敷村</v>
      </c>
      <c r="G30" s="174">
        <f>'部数表（詳細）'!G339</f>
        <v>30</v>
      </c>
      <c r="H30" s="53" t="e">
        <f>'部数表（詳細）'!#REF!</f>
        <v>#REF!</v>
      </c>
      <c r="I30" s="56" t="e">
        <f>'部数表（詳細）'!#REF!</f>
        <v>#REF!</v>
      </c>
    </row>
    <row r="31" spans="1:9" ht="18.600000000000001" customHeight="1" x14ac:dyDescent="0.15">
      <c r="A31" s="60" t="str">
        <f>'部数表（詳細）'!B170</f>
        <v>（旧 コザ）</v>
      </c>
      <c r="B31" s="170">
        <f>'部数表（詳細）'!C170</f>
        <v>4775</v>
      </c>
      <c r="C31" s="61" t="e">
        <f>'部数表（詳細）'!#REF!</f>
        <v>#REF!</v>
      </c>
      <c r="D31" s="68" t="e">
        <f>'部数表（詳細）'!#REF!</f>
        <v>#REF!</v>
      </c>
      <c r="E31" s="165"/>
      <c r="F31" s="73" t="str">
        <f>'部数表（詳細）'!F343</f>
        <v>座間味村</v>
      </c>
      <c r="G31" s="174">
        <f>'部数表（詳細）'!G343</f>
        <v>50</v>
      </c>
      <c r="H31" s="53" t="e">
        <f>'部数表（詳細）'!#REF!</f>
        <v>#REF!</v>
      </c>
      <c r="I31" s="56" t="e">
        <f>'部数表（詳細）'!#REF!</f>
        <v>#REF!</v>
      </c>
    </row>
    <row r="32" spans="1:9" ht="18.600000000000001" customHeight="1" x14ac:dyDescent="0.15">
      <c r="A32" s="58" t="str">
        <f>'部数表（詳細）'!F139</f>
        <v>（旧 美里）</v>
      </c>
      <c r="B32" s="172">
        <f>'部数表（詳細）'!G139</f>
        <v>7230</v>
      </c>
      <c r="C32" s="59" t="e">
        <f>'部数表（詳細）'!#REF!</f>
        <v>#REF!</v>
      </c>
      <c r="D32" s="50" t="e">
        <f>'部数表（詳細）'!#REF!</f>
        <v>#REF!</v>
      </c>
      <c r="E32" s="165"/>
      <c r="F32" s="73" t="str">
        <f>'部数表（詳細）'!F348</f>
        <v>粟国村</v>
      </c>
      <c r="G32" s="174">
        <f>'部数表（詳細）'!G348</f>
        <v>30</v>
      </c>
      <c r="H32" s="53" t="e">
        <f>'部数表（詳細）'!#REF!</f>
        <v>#REF!</v>
      </c>
      <c r="I32" s="56" t="e">
        <f>'部数表（詳細）'!#REF!</f>
        <v>#REF!</v>
      </c>
    </row>
    <row r="33" spans="1:11" ht="18.600000000000001" customHeight="1" x14ac:dyDescent="0.15">
      <c r="A33" s="54" t="str">
        <f>'部数表（詳細）'!F152</f>
        <v>北谷町</v>
      </c>
      <c r="B33" s="169">
        <f>'部数表（詳細）'!G152</f>
        <v>1495</v>
      </c>
      <c r="C33" s="52" t="e">
        <f>'部数表（詳細）'!#REF!</f>
        <v>#REF!</v>
      </c>
      <c r="D33" s="55" t="e">
        <f>'部数表（詳細）'!#REF!</f>
        <v>#REF!</v>
      </c>
      <c r="E33" s="164"/>
      <c r="F33" s="73" t="str">
        <f>'部数表（詳細）'!F352</f>
        <v>南大東村</v>
      </c>
      <c r="G33" s="174">
        <f>'部数表（詳細）'!G352</f>
        <v>45</v>
      </c>
      <c r="H33" s="53" t="e">
        <f>'部数表（詳細）'!#REF!</f>
        <v>#REF!</v>
      </c>
      <c r="I33" s="56" t="e">
        <f>'部数表（詳細）'!#REF!</f>
        <v>#REF!</v>
      </c>
    </row>
    <row r="34" spans="1:11" ht="18.600000000000001" customHeight="1" x14ac:dyDescent="0.15">
      <c r="A34" s="54" t="str">
        <f>'部数表（詳細）'!F162</f>
        <v>嘉手納町</v>
      </c>
      <c r="B34" s="169">
        <f>'部数表（詳細）'!G162</f>
        <v>1350</v>
      </c>
      <c r="C34" s="52" t="e">
        <f>'部数表（詳細）'!#REF!</f>
        <v>#REF!</v>
      </c>
      <c r="D34" s="55" t="e">
        <f>'部数表（詳細）'!#REF!</f>
        <v>#REF!</v>
      </c>
      <c r="E34" s="164"/>
      <c r="F34" s="73"/>
      <c r="G34" s="174"/>
      <c r="H34" s="53"/>
      <c r="I34" s="56"/>
    </row>
    <row r="35" spans="1:11" ht="18.600000000000001" customHeight="1" x14ac:dyDescent="0.15">
      <c r="A35" s="54" t="str">
        <f>'部数表（詳細）'!F168</f>
        <v>読谷村</v>
      </c>
      <c r="B35" s="169">
        <f>'部数表（詳細）'!G168</f>
        <v>3690</v>
      </c>
      <c r="C35" s="52" t="e">
        <f>'部数表（詳細）'!#REF!</f>
        <v>#REF!</v>
      </c>
      <c r="D35" s="55" t="e">
        <f>'部数表（詳細）'!#REF!</f>
        <v>#REF!</v>
      </c>
      <c r="E35" s="164"/>
      <c r="F35" s="73" t="str">
        <f>'部数表（詳細）'!F356</f>
        <v>(県外離島)</v>
      </c>
      <c r="G35" s="174">
        <f>'部数表（詳細）'!G356</f>
        <v>0</v>
      </c>
      <c r="H35" s="53" t="e">
        <f>'部数表（詳細）'!#REF!</f>
        <v>#REF!</v>
      </c>
      <c r="I35" s="56" t="e">
        <f>'部数表（詳細）'!#REF!</f>
        <v>#REF!</v>
      </c>
    </row>
    <row r="36" spans="1:11" ht="18.600000000000001" customHeight="1" x14ac:dyDescent="0.15">
      <c r="A36" s="54" t="str">
        <f>'部数表（詳細）'!B184</f>
        <v>うるま市</v>
      </c>
      <c r="B36" s="169">
        <f>'部数表（詳細）'!C184</f>
        <v>9105</v>
      </c>
      <c r="C36" s="52" t="e">
        <f>'部数表（詳細）'!#REF!</f>
        <v>#REF!</v>
      </c>
      <c r="D36" s="55" t="e">
        <f>'部数表（詳細）'!#REF!</f>
        <v>#REF!</v>
      </c>
      <c r="E36" s="164"/>
      <c r="F36" s="74"/>
      <c r="G36" s="175"/>
      <c r="H36" s="71"/>
      <c r="I36" s="72"/>
    </row>
    <row r="37" spans="1:11" ht="18.600000000000001" customHeight="1" x14ac:dyDescent="0.15">
      <c r="A37" s="64" t="str">
        <f>'部数表（詳細）'!B186</f>
        <v>（旧 具志川)</v>
      </c>
      <c r="B37" s="170">
        <f>'部数表（詳細）'!C186</f>
        <v>5845</v>
      </c>
      <c r="C37" s="61" t="e">
        <f>'部数表（詳細）'!#REF!</f>
        <v>#REF!</v>
      </c>
      <c r="D37" s="68" t="e">
        <f>'部数表（詳細）'!#REF!</f>
        <v>#REF!</v>
      </c>
      <c r="E37" s="165"/>
      <c r="F37" s="8"/>
      <c r="G37" s="176"/>
      <c r="H37" s="70"/>
      <c r="I37" s="51"/>
    </row>
    <row r="38" spans="1:11" ht="18.600000000000001" customHeight="1" x14ac:dyDescent="0.15">
      <c r="A38" s="65" t="str">
        <f>'部数表（詳細）'!B207</f>
        <v>（旧 勝連)</v>
      </c>
      <c r="B38" s="171">
        <f>'部数表（詳細）'!C207</f>
        <v>940</v>
      </c>
      <c r="C38" s="63" t="e">
        <f>'部数表（詳細）'!#REF!</f>
        <v>#REF!</v>
      </c>
      <c r="D38" s="69" t="e">
        <f>'部数表（詳細）'!#REF!</f>
        <v>#REF!</v>
      </c>
      <c r="E38" s="165"/>
      <c r="F38" s="318" t="s">
        <v>50</v>
      </c>
      <c r="G38" s="325">
        <f>SUM(G23:G35)</f>
        <v>3445</v>
      </c>
      <c r="H38" s="328" t="e">
        <f t="shared" ref="H38:I38" si="4">SUM(H23:H35)</f>
        <v>#REF!</v>
      </c>
      <c r="I38" s="312" t="e">
        <f t="shared" si="4"/>
        <v>#REF!</v>
      </c>
    </row>
    <row r="39" spans="1:11" ht="18.600000000000001" customHeight="1" x14ac:dyDescent="0.15">
      <c r="A39" s="65" t="str">
        <f>'部数表（詳細）'!B216</f>
        <v>（旧 与那城)</v>
      </c>
      <c r="B39" s="171">
        <f>'部数表（詳細）'!C216</f>
        <v>585</v>
      </c>
      <c r="C39" s="63" t="e">
        <f>'部数表（詳細）'!#REF!</f>
        <v>#REF!</v>
      </c>
      <c r="D39" s="69" t="e">
        <f>'部数表（詳細）'!#REF!</f>
        <v>#REF!</v>
      </c>
      <c r="E39" s="165"/>
      <c r="F39" s="319"/>
      <c r="G39" s="326"/>
      <c r="H39" s="329"/>
      <c r="I39" s="313"/>
    </row>
    <row r="40" spans="1:11" ht="18.600000000000001" customHeight="1" thickBot="1" x14ac:dyDescent="0.2">
      <c r="A40" s="66" t="str">
        <f>'部数表（詳細）'!F184</f>
        <v>（旧 石川)</v>
      </c>
      <c r="B40" s="173">
        <f>'部数表（詳細）'!G184</f>
        <v>1735</v>
      </c>
      <c r="C40" s="67" t="e">
        <f>'部数表（詳細）'!#REF!</f>
        <v>#REF!</v>
      </c>
      <c r="D40" s="75" t="e">
        <f>'部数表（詳細）'!#REF!</f>
        <v>#REF!</v>
      </c>
      <c r="E40" s="165"/>
      <c r="F40" s="320"/>
      <c r="G40" s="327"/>
      <c r="H40" s="330"/>
      <c r="I40" s="314"/>
    </row>
    <row r="41" spans="1:11" ht="18.600000000000001" customHeight="1" x14ac:dyDescent="0.15">
      <c r="A41" s="240" t="s">
        <v>1613</v>
      </c>
      <c r="B41" s="241"/>
      <c r="C41" s="238"/>
      <c r="D41" s="7"/>
      <c r="E41" s="166"/>
      <c r="F41" s="321" t="s">
        <v>51</v>
      </c>
      <c r="G41" s="323">
        <f>G20+G38</f>
        <v>125510</v>
      </c>
      <c r="H41" s="331" t="e">
        <f t="shared" ref="H41" si="5">H20+H38</f>
        <v>#REF!</v>
      </c>
      <c r="I41" s="310" t="e">
        <f>G41+H41</f>
        <v>#REF!</v>
      </c>
    </row>
    <row r="42" spans="1:11" ht="18.600000000000001" customHeight="1" thickBot="1" x14ac:dyDescent="0.2">
      <c r="A42" s="242" t="s">
        <v>1614</v>
      </c>
      <c r="B42" s="243"/>
      <c r="C42" s="239"/>
      <c r="D42" s="49"/>
      <c r="E42" s="167"/>
      <c r="F42" s="322"/>
      <c r="G42" s="324"/>
      <c r="H42" s="332"/>
      <c r="I42" s="311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KMIkp3dapOiM3fEyXzJupsj0vx2KCfhs4gTlxGRNEP9Q8giwM6scSH7KpmZwYpaenH8VyYrVmIAzmIKaKNrv0Q==" saltValue="AzKisJENnTCDXXW1FppW+w==" spinCount="100000" sheet="1" objects="1" scenarios="1"/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  <mergeCell ref="A23:A24"/>
    <mergeCell ref="C4:C5"/>
    <mergeCell ref="B23:B24"/>
    <mergeCell ref="C23:C24"/>
    <mergeCell ref="D23:D24"/>
    <mergeCell ref="D4:D5"/>
    <mergeCell ref="A4:A5"/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</mergeCells>
  <phoneticPr fontId="9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/>
    </sheetView>
  </sheetViews>
  <sheetFormatPr defaultRowHeight="17.45" customHeight="1" x14ac:dyDescent="0.15"/>
  <cols>
    <col min="1" max="1" width="6.25" style="140" customWidth="1"/>
    <col min="2" max="2" width="25.625" style="125" customWidth="1"/>
    <col min="3" max="3" width="15.625" style="183" customWidth="1"/>
    <col min="4" max="4" width="4" style="162" customWidth="1"/>
    <col min="5" max="5" width="6.25" style="140" customWidth="1"/>
    <col min="6" max="6" width="25.625" style="125" customWidth="1"/>
    <col min="7" max="7" width="15.375" style="183" customWidth="1"/>
    <col min="8" max="16384" width="9" style="77"/>
  </cols>
  <sheetData>
    <row r="1" spans="1:7" ht="19.5" customHeight="1" thickBot="1" x14ac:dyDescent="0.2">
      <c r="A1" s="163" t="s">
        <v>2510</v>
      </c>
      <c r="B1" s="163"/>
      <c r="C1" s="76"/>
      <c r="D1" s="159"/>
      <c r="E1" s="76"/>
      <c r="F1" s="395" t="str">
        <f>'折込チラシ　申込書'!O6</f>
        <v>2025/4/4現在</v>
      </c>
      <c r="G1" s="395"/>
    </row>
    <row r="2" spans="1:7" s="78" customFormat="1" ht="19.5" customHeight="1" thickBot="1" x14ac:dyDescent="0.2">
      <c r="A2" s="114" t="s">
        <v>1196</v>
      </c>
      <c r="B2" s="184" t="s">
        <v>1152</v>
      </c>
      <c r="C2" s="215" t="s">
        <v>45</v>
      </c>
      <c r="D2" s="160"/>
      <c r="E2" s="114" t="s">
        <v>1196</v>
      </c>
      <c r="F2" s="184" t="s">
        <v>1152</v>
      </c>
      <c r="G2" s="215" t="s">
        <v>45</v>
      </c>
    </row>
    <row r="3" spans="1:7" ht="17.45" customHeight="1" x14ac:dyDescent="0.15">
      <c r="A3" s="115"/>
      <c r="B3" s="378" t="s">
        <v>0</v>
      </c>
      <c r="C3" s="363">
        <f>C5+C23+G3+G16</f>
        <v>34880</v>
      </c>
      <c r="D3" s="81"/>
      <c r="E3" s="116"/>
      <c r="F3" s="117" t="s">
        <v>1601</v>
      </c>
      <c r="G3" s="211">
        <f>SUM(G4:G13)</f>
        <v>7090</v>
      </c>
    </row>
    <row r="4" spans="1:7" ht="17.45" customHeight="1" x14ac:dyDescent="0.15">
      <c r="A4" s="116"/>
      <c r="B4" s="379"/>
      <c r="C4" s="364"/>
      <c r="D4" s="81"/>
      <c r="E4" s="118">
        <v>125</v>
      </c>
      <c r="F4" s="119" t="s">
        <v>1637</v>
      </c>
      <c r="G4" s="213">
        <f>'折込チラシ　申込書'!K41</f>
        <v>690</v>
      </c>
    </row>
    <row r="5" spans="1:7" ht="17.45" customHeight="1" x14ac:dyDescent="0.15">
      <c r="A5" s="130"/>
      <c r="B5" s="120" t="s">
        <v>1599</v>
      </c>
      <c r="C5" s="216">
        <f>SUM(C6:C17)</f>
        <v>6945</v>
      </c>
      <c r="D5" s="81"/>
      <c r="E5" s="118">
        <v>126</v>
      </c>
      <c r="F5" s="119" t="s">
        <v>123</v>
      </c>
      <c r="G5" s="213">
        <f>'折込チラシ　申込書'!K42</f>
        <v>310</v>
      </c>
    </row>
    <row r="6" spans="1:7" ht="17.45" customHeight="1" x14ac:dyDescent="0.15">
      <c r="A6" s="118">
        <v>103</v>
      </c>
      <c r="B6" s="119" t="s">
        <v>72</v>
      </c>
      <c r="C6" s="213">
        <f>'折込チラシ　申込書'!K12</f>
        <v>1055</v>
      </c>
      <c r="D6" s="80"/>
      <c r="E6" s="118">
        <v>152</v>
      </c>
      <c r="F6" s="119" t="s">
        <v>1195</v>
      </c>
      <c r="G6" s="213">
        <f>'折込チラシ　申込書'!K43</f>
        <v>1125</v>
      </c>
    </row>
    <row r="7" spans="1:7" ht="17.45" customHeight="1" x14ac:dyDescent="0.15">
      <c r="A7" s="306">
        <v>105</v>
      </c>
      <c r="B7" s="122" t="s">
        <v>2465</v>
      </c>
      <c r="C7" s="212">
        <f>'折込チラシ　申込書'!K13</f>
        <v>0</v>
      </c>
      <c r="D7" s="80"/>
      <c r="E7" s="306">
        <v>154</v>
      </c>
      <c r="F7" s="122" t="s">
        <v>2462</v>
      </c>
      <c r="G7" s="212">
        <f>'折込チラシ　申込書'!K44</f>
        <v>0</v>
      </c>
    </row>
    <row r="8" spans="1:7" ht="17.45" customHeight="1" x14ac:dyDescent="0.15">
      <c r="A8" s="118">
        <v>106</v>
      </c>
      <c r="B8" s="119" t="s">
        <v>2448</v>
      </c>
      <c r="C8" s="213">
        <f>'折込チラシ　申込書'!K14</f>
        <v>830</v>
      </c>
      <c r="D8" s="80"/>
      <c r="E8" s="118">
        <v>156</v>
      </c>
      <c r="F8" s="119" t="s">
        <v>1153</v>
      </c>
      <c r="G8" s="213">
        <f>'折込チラシ　申込書'!K45</f>
        <v>740</v>
      </c>
    </row>
    <row r="9" spans="1:7" ht="17.45" customHeight="1" x14ac:dyDescent="0.15">
      <c r="A9" s="118">
        <v>107</v>
      </c>
      <c r="B9" s="119" t="s">
        <v>76</v>
      </c>
      <c r="C9" s="213">
        <f>'折込チラシ　申込書'!K15</f>
        <v>680</v>
      </c>
      <c r="D9" s="80"/>
      <c r="E9" s="118">
        <v>158</v>
      </c>
      <c r="F9" s="119" t="s">
        <v>131</v>
      </c>
      <c r="G9" s="213">
        <f>'折込チラシ　申込書'!K46</f>
        <v>1230</v>
      </c>
    </row>
    <row r="10" spans="1:7" ht="17.45" customHeight="1" x14ac:dyDescent="0.15">
      <c r="A10" s="118">
        <v>108</v>
      </c>
      <c r="B10" s="119" t="s">
        <v>78</v>
      </c>
      <c r="C10" s="213">
        <f>'折込チラシ　申込書'!K16</f>
        <v>515</v>
      </c>
      <c r="D10" s="80"/>
      <c r="E10" s="118">
        <v>159</v>
      </c>
      <c r="F10" s="119" t="s">
        <v>133</v>
      </c>
      <c r="G10" s="213">
        <f>'折込チラシ　申込書'!K47</f>
        <v>580</v>
      </c>
    </row>
    <row r="11" spans="1:7" ht="17.45" customHeight="1" x14ac:dyDescent="0.15">
      <c r="A11" s="118">
        <v>109</v>
      </c>
      <c r="B11" s="119" t="s">
        <v>1621</v>
      </c>
      <c r="C11" s="213">
        <f>'折込チラシ　申込書'!K17</f>
        <v>575</v>
      </c>
      <c r="D11" s="80"/>
      <c r="E11" s="118">
        <v>181</v>
      </c>
      <c r="F11" s="119" t="s">
        <v>2461</v>
      </c>
      <c r="G11" s="213">
        <f>'折込チラシ　申込書'!K48</f>
        <v>1430</v>
      </c>
    </row>
    <row r="12" spans="1:7" ht="17.45" customHeight="1" x14ac:dyDescent="0.15">
      <c r="A12" s="118">
        <v>117</v>
      </c>
      <c r="B12" s="119" t="s">
        <v>81</v>
      </c>
      <c r="C12" s="213">
        <f>'折込チラシ　申込書'!K18</f>
        <v>915</v>
      </c>
      <c r="D12" s="80"/>
      <c r="E12" s="118">
        <v>189</v>
      </c>
      <c r="F12" s="119" t="s">
        <v>136</v>
      </c>
      <c r="G12" s="213">
        <f>'折込チラシ　申込書'!K49</f>
        <v>985</v>
      </c>
    </row>
    <row r="13" spans="1:7" ht="17.45" customHeight="1" thickBot="1" x14ac:dyDescent="0.2">
      <c r="A13" s="118">
        <v>138</v>
      </c>
      <c r="B13" s="119" t="s">
        <v>83</v>
      </c>
      <c r="C13" s="213">
        <f>'折込チラシ　申込書'!K19</f>
        <v>1035</v>
      </c>
      <c r="D13" s="80"/>
      <c r="E13" s="217"/>
      <c r="F13" s="134"/>
      <c r="G13" s="214"/>
    </row>
    <row r="14" spans="1:7" ht="17.45" customHeight="1" x14ac:dyDescent="0.15">
      <c r="A14" s="118">
        <v>162</v>
      </c>
      <c r="B14" s="119" t="s">
        <v>85</v>
      </c>
      <c r="C14" s="213">
        <f>'折込チラシ　申込書'!K20</f>
        <v>100</v>
      </c>
      <c r="D14" s="80"/>
      <c r="E14" s="360" t="s">
        <v>2468</v>
      </c>
      <c r="F14" s="360"/>
      <c r="G14" s="360"/>
    </row>
    <row r="15" spans="1:7" ht="17.45" customHeight="1" thickBot="1" x14ac:dyDescent="0.2">
      <c r="A15" s="118">
        <v>163</v>
      </c>
      <c r="B15" s="119" t="s">
        <v>87</v>
      </c>
      <c r="C15" s="213">
        <f>'折込チラシ　申込書'!K21</f>
        <v>1240</v>
      </c>
      <c r="D15" s="80"/>
      <c r="E15" s="360" t="s">
        <v>2469</v>
      </c>
      <c r="F15" s="360"/>
      <c r="G15" s="360"/>
    </row>
    <row r="16" spans="1:7" ht="17.45" customHeight="1" x14ac:dyDescent="0.15">
      <c r="A16" s="130"/>
      <c r="B16" s="271"/>
      <c r="C16" s="216"/>
      <c r="D16" s="80"/>
      <c r="E16" s="128"/>
      <c r="F16" s="129" t="s">
        <v>25</v>
      </c>
      <c r="G16" s="218">
        <f>SUM(G17:G24)</f>
        <v>5580</v>
      </c>
    </row>
    <row r="17" spans="1:13" ht="17.45" customHeight="1" thickBot="1" x14ac:dyDescent="0.2">
      <c r="A17" s="279"/>
      <c r="B17" s="280"/>
      <c r="C17" s="281"/>
      <c r="D17" s="79"/>
      <c r="E17" s="121" t="s">
        <v>1145</v>
      </c>
      <c r="F17" s="119" t="s">
        <v>141</v>
      </c>
      <c r="G17" s="213">
        <f>'折込チラシ　申込書'!K52</f>
        <v>2080</v>
      </c>
    </row>
    <row r="18" spans="1:13" ht="17.45" customHeight="1" x14ac:dyDescent="0.15">
      <c r="A18" s="360" t="s">
        <v>2466</v>
      </c>
      <c r="B18" s="360"/>
      <c r="C18" s="360"/>
      <c r="D18" s="80"/>
      <c r="E18" s="121" t="s">
        <v>1146</v>
      </c>
      <c r="F18" s="119" t="s">
        <v>1628</v>
      </c>
      <c r="G18" s="213">
        <f>'折込チラシ　申込書'!K53</f>
        <v>1360</v>
      </c>
      <c r="K18" s="278"/>
      <c r="L18" s="123"/>
      <c r="M18" s="178"/>
    </row>
    <row r="19" spans="1:13" ht="17.45" customHeight="1" x14ac:dyDescent="0.15">
      <c r="A19" s="360" t="s">
        <v>2467</v>
      </c>
      <c r="B19" s="360"/>
      <c r="C19" s="360"/>
      <c r="D19" s="80"/>
      <c r="E19" s="121" t="s">
        <v>1147</v>
      </c>
      <c r="F19" s="119" t="s">
        <v>144</v>
      </c>
      <c r="G19" s="213">
        <f>'折込チラシ　申込書'!K54</f>
        <v>160</v>
      </c>
    </row>
    <row r="20" spans="1:13" ht="17.45" customHeight="1" x14ac:dyDescent="0.15">
      <c r="A20" s="360" t="s">
        <v>2471</v>
      </c>
      <c r="B20" s="360"/>
      <c r="C20" s="360"/>
      <c r="D20" s="81"/>
      <c r="E20" s="121" t="s">
        <v>1148</v>
      </c>
      <c r="F20" s="119" t="s">
        <v>146</v>
      </c>
      <c r="G20" s="213">
        <f>'折込チラシ　申込書'!K55</f>
        <v>685</v>
      </c>
    </row>
    <row r="21" spans="1:13" ht="17.45" customHeight="1" x14ac:dyDescent="0.15">
      <c r="A21" s="360" t="s">
        <v>2470</v>
      </c>
      <c r="B21" s="360"/>
      <c r="C21" s="360"/>
      <c r="D21" s="161"/>
      <c r="E21" s="121" t="s">
        <v>1149</v>
      </c>
      <c r="F21" s="119" t="s">
        <v>147</v>
      </c>
      <c r="G21" s="213">
        <f>'折込チラシ　申込書'!K56</f>
        <v>330</v>
      </c>
    </row>
    <row r="22" spans="1:13" ht="17.45" customHeight="1" thickBot="1" x14ac:dyDescent="0.2">
      <c r="D22" s="80"/>
      <c r="E22" s="121" t="s">
        <v>1150</v>
      </c>
      <c r="F22" s="119" t="s">
        <v>1627</v>
      </c>
      <c r="G22" s="213">
        <f>'折込チラシ　申込書'!K57</f>
        <v>925</v>
      </c>
    </row>
    <row r="23" spans="1:13" ht="17.45" customHeight="1" x14ac:dyDescent="0.15">
      <c r="A23" s="128"/>
      <c r="B23" s="129" t="s">
        <v>1600</v>
      </c>
      <c r="C23" s="218">
        <f>SUM(C24:C39)</f>
        <v>15265</v>
      </c>
      <c r="D23" s="161"/>
      <c r="E23" s="121" t="s">
        <v>1151</v>
      </c>
      <c r="F23" s="119" t="s">
        <v>44</v>
      </c>
      <c r="G23" s="213">
        <f>'折込チラシ　申込書'!K58</f>
        <v>40</v>
      </c>
    </row>
    <row r="24" spans="1:13" ht="17.45" customHeight="1" x14ac:dyDescent="0.15">
      <c r="A24" s="118">
        <v>111</v>
      </c>
      <c r="B24" s="119" t="s">
        <v>92</v>
      </c>
      <c r="C24" s="213">
        <f>'折込チラシ　申込書'!K24</f>
        <v>1100</v>
      </c>
      <c r="D24" s="80"/>
      <c r="E24" s="121"/>
      <c r="F24" s="119"/>
      <c r="G24" s="213"/>
    </row>
    <row r="25" spans="1:13" ht="17.45" customHeight="1" thickBot="1" x14ac:dyDescent="0.2">
      <c r="A25" s="118">
        <v>113</v>
      </c>
      <c r="B25" s="119" t="s">
        <v>96</v>
      </c>
      <c r="C25" s="213">
        <f>'折込チラシ　申込書'!K26</f>
        <v>1685</v>
      </c>
      <c r="D25" s="80"/>
      <c r="E25" s="272"/>
      <c r="F25" s="273"/>
      <c r="G25" s="274"/>
    </row>
    <row r="26" spans="1:13" ht="17.45" customHeight="1" x14ac:dyDescent="0.15">
      <c r="A26" s="118">
        <v>114</v>
      </c>
      <c r="B26" s="119" t="s">
        <v>98</v>
      </c>
      <c r="C26" s="213">
        <f>'折込チラシ　申込書'!K27</f>
        <v>1125</v>
      </c>
      <c r="D26" s="80"/>
    </row>
    <row r="27" spans="1:13" ht="17.45" customHeight="1" thickBot="1" x14ac:dyDescent="0.2">
      <c r="A27" s="118">
        <v>122</v>
      </c>
      <c r="B27" s="119" t="s">
        <v>100</v>
      </c>
      <c r="C27" s="213">
        <f>'折込チラシ　申込書'!K28</f>
        <v>1175</v>
      </c>
      <c r="D27" s="80"/>
    </row>
    <row r="28" spans="1:13" ht="17.45" customHeight="1" x14ac:dyDescent="0.15">
      <c r="A28" s="118">
        <v>123</v>
      </c>
      <c r="B28" s="119" t="s">
        <v>1632</v>
      </c>
      <c r="C28" s="213">
        <f>'折込チラシ　申込書'!K29</f>
        <v>1055</v>
      </c>
      <c r="D28" s="80"/>
      <c r="E28" s="115"/>
      <c r="F28" s="378" t="s">
        <v>3</v>
      </c>
      <c r="G28" s="363">
        <f>SUM(G30:G45)</f>
        <v>5565</v>
      </c>
    </row>
    <row r="29" spans="1:13" ht="17.45" customHeight="1" x14ac:dyDescent="0.15">
      <c r="A29" s="118">
        <v>129</v>
      </c>
      <c r="B29" s="119" t="s">
        <v>103</v>
      </c>
      <c r="C29" s="213">
        <f>'折込チラシ　申込書'!K30</f>
        <v>515</v>
      </c>
      <c r="D29" s="80"/>
      <c r="E29" s="116"/>
      <c r="F29" s="379"/>
      <c r="G29" s="364"/>
    </row>
    <row r="30" spans="1:13" ht="17.45" customHeight="1" x14ac:dyDescent="0.15">
      <c r="A30" s="118">
        <v>131</v>
      </c>
      <c r="B30" s="119" t="s">
        <v>105</v>
      </c>
      <c r="C30" s="213">
        <f>'折込チラシ　申込書'!K31</f>
        <v>695</v>
      </c>
      <c r="D30" s="80"/>
      <c r="E30" s="121" t="s">
        <v>1173</v>
      </c>
      <c r="F30" s="119" t="s">
        <v>2351</v>
      </c>
      <c r="G30" s="213">
        <f>'折込チラシ　申込書'!K83</f>
        <v>760</v>
      </c>
    </row>
    <row r="31" spans="1:13" ht="17.45" customHeight="1" x14ac:dyDescent="0.15">
      <c r="A31" s="118">
        <v>132</v>
      </c>
      <c r="B31" s="119" t="s">
        <v>1638</v>
      </c>
      <c r="C31" s="213">
        <f>'折込チラシ　申込書'!K32</f>
        <v>955</v>
      </c>
      <c r="D31" s="161"/>
      <c r="E31" s="121" t="s">
        <v>1174</v>
      </c>
      <c r="F31" s="119" t="s">
        <v>197</v>
      </c>
      <c r="G31" s="213">
        <f>'折込チラシ　申込書'!K84</f>
        <v>430</v>
      </c>
    </row>
    <row r="32" spans="1:13" ht="17.45" customHeight="1" x14ac:dyDescent="0.15">
      <c r="A32" s="118">
        <v>142</v>
      </c>
      <c r="B32" s="119" t="s">
        <v>2326</v>
      </c>
      <c r="C32" s="213">
        <f>'折込チラシ　申込書'!K34</f>
        <v>1165</v>
      </c>
      <c r="D32" s="80"/>
      <c r="E32" s="121" t="s">
        <v>1175</v>
      </c>
      <c r="F32" s="119" t="s">
        <v>199</v>
      </c>
      <c r="G32" s="213">
        <f>'折込チラシ　申込書'!K85</f>
        <v>405</v>
      </c>
    </row>
    <row r="33" spans="1:7" ht="17.45" customHeight="1" x14ac:dyDescent="0.15">
      <c r="A33" s="118">
        <v>148</v>
      </c>
      <c r="B33" s="119" t="s">
        <v>112</v>
      </c>
      <c r="C33" s="213">
        <f>'折込チラシ　申込書'!K35</f>
        <v>395</v>
      </c>
      <c r="D33" s="80"/>
      <c r="E33" s="121" t="s">
        <v>1176</v>
      </c>
      <c r="F33" s="119" t="s">
        <v>201</v>
      </c>
      <c r="G33" s="213">
        <f>'折込チラシ　申込書'!K86</f>
        <v>345</v>
      </c>
    </row>
    <row r="34" spans="1:7" ht="17.45" customHeight="1" x14ac:dyDescent="0.15">
      <c r="A34" s="118">
        <v>150</v>
      </c>
      <c r="B34" s="119" t="s">
        <v>114</v>
      </c>
      <c r="C34" s="213">
        <f>'折込チラシ　申込書'!K36</f>
        <v>1680</v>
      </c>
      <c r="D34" s="80"/>
      <c r="E34" s="121" t="s">
        <v>1177</v>
      </c>
      <c r="F34" s="119" t="s">
        <v>203</v>
      </c>
      <c r="G34" s="213">
        <f>'折込チラシ　申込書'!K87</f>
        <v>395</v>
      </c>
    </row>
    <row r="35" spans="1:7" ht="17.45" customHeight="1" x14ac:dyDescent="0.15">
      <c r="A35" s="118">
        <v>164</v>
      </c>
      <c r="B35" s="119" t="s">
        <v>116</v>
      </c>
      <c r="C35" s="213">
        <f>'折込チラシ　申込書'!K37</f>
        <v>860</v>
      </c>
      <c r="D35" s="80"/>
      <c r="E35" s="121" t="s">
        <v>1178</v>
      </c>
      <c r="F35" s="119" t="s">
        <v>205</v>
      </c>
      <c r="G35" s="213">
        <f>'折込チラシ　申込書'!K88</f>
        <v>500</v>
      </c>
    </row>
    <row r="36" spans="1:7" ht="17.45" customHeight="1" x14ac:dyDescent="0.15">
      <c r="A36" s="118">
        <v>176</v>
      </c>
      <c r="B36" s="119" t="s">
        <v>1615</v>
      </c>
      <c r="C36" s="213">
        <f>'折込チラシ　申込書'!K38</f>
        <v>1655</v>
      </c>
      <c r="D36" s="80"/>
      <c r="E36" s="121" t="s">
        <v>1179</v>
      </c>
      <c r="F36" s="119" t="s">
        <v>209</v>
      </c>
      <c r="G36" s="213">
        <f>'折込チラシ　申込書'!K90</f>
        <v>110</v>
      </c>
    </row>
    <row r="37" spans="1:7" ht="17.45" customHeight="1" x14ac:dyDescent="0.15">
      <c r="A37" s="118">
        <v>190</v>
      </c>
      <c r="B37" s="119" t="s">
        <v>119</v>
      </c>
      <c r="C37" s="213">
        <f>'折込チラシ　申込書'!K39</f>
        <v>1205</v>
      </c>
      <c r="D37" s="80"/>
      <c r="E37" s="121" t="s">
        <v>1180</v>
      </c>
      <c r="F37" s="119" t="s">
        <v>211</v>
      </c>
      <c r="G37" s="213">
        <f>'折込チラシ　申込書'!K91</f>
        <v>115</v>
      </c>
    </row>
    <row r="38" spans="1:7" ht="17.45" customHeight="1" x14ac:dyDescent="0.15">
      <c r="A38" s="118"/>
      <c r="B38" s="119"/>
      <c r="C38" s="213"/>
      <c r="D38" s="80"/>
      <c r="E38" s="121" t="s">
        <v>1181</v>
      </c>
      <c r="F38" s="119" t="s">
        <v>213</v>
      </c>
      <c r="G38" s="213">
        <f>'折込チラシ　申込書'!K92</f>
        <v>620</v>
      </c>
    </row>
    <row r="39" spans="1:7" ht="17.45" customHeight="1" thickBot="1" x14ac:dyDescent="0.2">
      <c r="A39" s="217"/>
      <c r="B39" s="134"/>
      <c r="C39" s="214"/>
      <c r="D39" s="80"/>
      <c r="E39" s="121" t="s">
        <v>1182</v>
      </c>
      <c r="F39" s="119" t="s">
        <v>215</v>
      </c>
      <c r="G39" s="213">
        <f>'折込チラシ　申込書'!K93</f>
        <v>150</v>
      </c>
    </row>
    <row r="40" spans="1:7" ht="17.45" customHeight="1" x14ac:dyDescent="0.15">
      <c r="A40" s="360" t="s">
        <v>2473</v>
      </c>
      <c r="B40" s="360"/>
      <c r="C40" s="360"/>
      <c r="D40" s="80"/>
      <c r="E40" s="121" t="s">
        <v>1183</v>
      </c>
      <c r="F40" s="119" t="s">
        <v>217</v>
      </c>
      <c r="G40" s="213">
        <f>'折込チラシ　申込書'!K94</f>
        <v>80</v>
      </c>
    </row>
    <row r="41" spans="1:7" ht="17.45" customHeight="1" x14ac:dyDescent="0.15">
      <c r="A41" s="360" t="s">
        <v>2472</v>
      </c>
      <c r="B41" s="360"/>
      <c r="C41" s="360"/>
      <c r="D41" s="80"/>
      <c r="E41" s="121" t="s">
        <v>1184</v>
      </c>
      <c r="F41" s="119" t="s">
        <v>219</v>
      </c>
      <c r="G41" s="213">
        <f>'折込チラシ　申込書'!K95</f>
        <v>305</v>
      </c>
    </row>
    <row r="42" spans="1:7" ht="17.45" customHeight="1" x14ac:dyDescent="0.15">
      <c r="A42" s="308"/>
      <c r="B42" s="308"/>
      <c r="C42" s="309"/>
      <c r="D42" s="80"/>
      <c r="E42" s="121" t="s">
        <v>1185</v>
      </c>
      <c r="F42" s="119" t="s">
        <v>221</v>
      </c>
      <c r="G42" s="213">
        <f>'折込チラシ　申込書'!K96</f>
        <v>460</v>
      </c>
    </row>
    <row r="43" spans="1:7" ht="17.45" customHeight="1" x14ac:dyDescent="0.15">
      <c r="A43" s="308"/>
      <c r="B43" s="308"/>
      <c r="C43" s="309"/>
      <c r="D43" s="80"/>
      <c r="E43" s="121" t="s">
        <v>1186</v>
      </c>
      <c r="F43" s="119" t="s">
        <v>223</v>
      </c>
      <c r="G43" s="213">
        <f>'折込チラシ　申込書'!K97</f>
        <v>890</v>
      </c>
    </row>
    <row r="44" spans="1:7" ht="17.45" customHeight="1" x14ac:dyDescent="0.15">
      <c r="A44" s="278"/>
      <c r="B44" s="123"/>
      <c r="C44" s="178"/>
      <c r="D44" s="80"/>
      <c r="E44" s="130"/>
      <c r="F44" s="271"/>
      <c r="G44" s="216"/>
    </row>
    <row r="45" spans="1:7" ht="17.45" customHeight="1" thickBot="1" x14ac:dyDescent="0.2">
      <c r="A45" s="278"/>
      <c r="B45" s="123"/>
      <c r="C45" s="178"/>
      <c r="D45" s="80"/>
      <c r="E45" s="133"/>
      <c r="F45" s="134"/>
      <c r="G45" s="214"/>
    </row>
    <row r="46" spans="1:7" ht="17.45" customHeight="1" x14ac:dyDescent="0.15">
      <c r="A46" s="278"/>
      <c r="B46" s="123"/>
      <c r="C46" s="178"/>
      <c r="D46" s="80"/>
      <c r="E46" s="361"/>
      <c r="F46" s="361"/>
      <c r="G46" s="361"/>
    </row>
    <row r="47" spans="1:7" ht="17.45" customHeight="1" thickBot="1" x14ac:dyDescent="0.2">
      <c r="C47" s="180"/>
      <c r="D47" s="85"/>
      <c r="G47" s="179"/>
    </row>
    <row r="48" spans="1:7" ht="17.45" customHeight="1" x14ac:dyDescent="0.15">
      <c r="A48" s="115"/>
      <c r="B48" s="378" t="s">
        <v>24</v>
      </c>
      <c r="C48" s="363">
        <f>SUM(C50:C69)</f>
        <v>4480</v>
      </c>
      <c r="D48" s="81"/>
      <c r="E48" s="116"/>
      <c r="F48" s="117" t="s">
        <v>1603</v>
      </c>
      <c r="G48" s="211">
        <f>SUM(G49:G56)</f>
        <v>485</v>
      </c>
    </row>
    <row r="49" spans="1:7" ht="17.45" customHeight="1" x14ac:dyDescent="0.15">
      <c r="A49" s="116"/>
      <c r="B49" s="379"/>
      <c r="C49" s="364"/>
      <c r="D49" s="81"/>
      <c r="E49" s="121" t="s">
        <v>1405</v>
      </c>
      <c r="F49" s="119" t="s">
        <v>259</v>
      </c>
      <c r="G49" s="213">
        <f>'折込チラシ　申込書'!K116</f>
        <v>45</v>
      </c>
    </row>
    <row r="50" spans="1:7" ht="17.45" customHeight="1" x14ac:dyDescent="0.15">
      <c r="A50" s="121" t="s">
        <v>1154</v>
      </c>
      <c r="B50" s="119" t="s">
        <v>154</v>
      </c>
      <c r="C50" s="213">
        <f>'折込チラシ　申込書'!K60</f>
        <v>130</v>
      </c>
      <c r="D50" s="80"/>
      <c r="E50" s="121" t="s">
        <v>1406</v>
      </c>
      <c r="F50" s="119" t="s">
        <v>261</v>
      </c>
      <c r="G50" s="213">
        <f>'折込チラシ　申込書'!K117</f>
        <v>45</v>
      </c>
    </row>
    <row r="51" spans="1:7" ht="17.45" customHeight="1" x14ac:dyDescent="0.15">
      <c r="A51" s="121" t="s">
        <v>1155</v>
      </c>
      <c r="B51" s="119" t="s">
        <v>156</v>
      </c>
      <c r="C51" s="213">
        <f>'折込チラシ　申込書'!K61</f>
        <v>625</v>
      </c>
      <c r="D51" s="80"/>
      <c r="E51" s="121" t="s">
        <v>1407</v>
      </c>
      <c r="F51" s="119" t="s">
        <v>2464</v>
      </c>
      <c r="G51" s="213">
        <f>'折込チラシ　申込書'!K118</f>
        <v>75</v>
      </c>
    </row>
    <row r="52" spans="1:7" ht="17.45" customHeight="1" x14ac:dyDescent="0.15">
      <c r="A52" s="121" t="s">
        <v>1156</v>
      </c>
      <c r="B52" s="119" t="s">
        <v>158</v>
      </c>
      <c r="C52" s="213">
        <f>'折込チラシ　申込書'!K62</f>
        <v>100</v>
      </c>
      <c r="D52" s="80"/>
      <c r="E52" s="121" t="s">
        <v>1408</v>
      </c>
      <c r="F52" s="119" t="s">
        <v>266</v>
      </c>
      <c r="G52" s="213">
        <f>'折込チラシ　申込書'!K120</f>
        <v>105</v>
      </c>
    </row>
    <row r="53" spans="1:7" ht="17.45" customHeight="1" x14ac:dyDescent="0.15">
      <c r="A53" s="121" t="s">
        <v>1157</v>
      </c>
      <c r="B53" s="119" t="s">
        <v>160</v>
      </c>
      <c r="C53" s="213">
        <f>'折込チラシ　申込書'!K63</f>
        <v>120</v>
      </c>
      <c r="D53" s="80"/>
      <c r="E53" s="121" t="s">
        <v>1409</v>
      </c>
      <c r="F53" s="119" t="s">
        <v>268</v>
      </c>
      <c r="G53" s="213">
        <f>'折込チラシ　申込書'!K121</f>
        <v>75</v>
      </c>
    </row>
    <row r="54" spans="1:7" ht="17.45" customHeight="1" x14ac:dyDescent="0.15">
      <c r="A54" s="121" t="s">
        <v>1158</v>
      </c>
      <c r="B54" s="119" t="s">
        <v>2511</v>
      </c>
      <c r="C54" s="213">
        <f>'折込チラシ　申込書'!K64</f>
        <v>225</v>
      </c>
      <c r="D54" s="161"/>
      <c r="E54" s="121" t="s">
        <v>1410</v>
      </c>
      <c r="F54" s="119" t="s">
        <v>270</v>
      </c>
      <c r="G54" s="213">
        <f>'折込チラシ　申込書'!K122</f>
        <v>35</v>
      </c>
    </row>
    <row r="55" spans="1:7" ht="17.45" customHeight="1" x14ac:dyDescent="0.15">
      <c r="A55" s="307" t="s">
        <v>1159</v>
      </c>
      <c r="B55" s="122" t="s">
        <v>2513</v>
      </c>
      <c r="C55" s="212">
        <f>'折込チラシ　申込書'!K65</f>
        <v>0</v>
      </c>
      <c r="D55" s="80"/>
      <c r="E55" s="121" t="s">
        <v>1411</v>
      </c>
      <c r="F55" s="119" t="s">
        <v>272</v>
      </c>
      <c r="G55" s="213">
        <f>'折込チラシ　申込書'!K123</f>
        <v>90</v>
      </c>
    </row>
    <row r="56" spans="1:7" ht="17.45" customHeight="1" thickBot="1" x14ac:dyDescent="0.2">
      <c r="A56" s="307" t="s">
        <v>1160</v>
      </c>
      <c r="B56" s="122" t="s">
        <v>2514</v>
      </c>
      <c r="C56" s="212">
        <f>'折込チラシ　申込書'!K66</f>
        <v>0</v>
      </c>
      <c r="D56" s="80"/>
      <c r="E56" s="133" t="s">
        <v>1412</v>
      </c>
      <c r="F56" s="134" t="s">
        <v>274</v>
      </c>
      <c r="G56" s="214">
        <f>'折込チラシ　申込書'!K124</f>
        <v>15</v>
      </c>
    </row>
    <row r="57" spans="1:7" ht="17.45" customHeight="1" x14ac:dyDescent="0.15">
      <c r="A57" s="121" t="s">
        <v>1161</v>
      </c>
      <c r="B57" s="119" t="s">
        <v>2512</v>
      </c>
      <c r="C57" s="213">
        <f>'折込チラシ　申込書'!K67</f>
        <v>80</v>
      </c>
      <c r="D57" s="80"/>
    </row>
    <row r="58" spans="1:7" ht="17.45" customHeight="1" thickBot="1" x14ac:dyDescent="0.2">
      <c r="A58" s="307" t="s">
        <v>1162</v>
      </c>
      <c r="B58" s="122" t="s">
        <v>2463</v>
      </c>
      <c r="C58" s="212">
        <f>'折込チラシ　申込書'!K68</f>
        <v>0</v>
      </c>
      <c r="D58" s="80"/>
      <c r="E58" s="367"/>
      <c r="F58" s="367"/>
      <c r="G58" s="367"/>
    </row>
    <row r="59" spans="1:7" ht="17.45" customHeight="1" x14ac:dyDescent="0.15">
      <c r="A59" s="121" t="s">
        <v>1163</v>
      </c>
      <c r="B59" s="119" t="s">
        <v>2341</v>
      </c>
      <c r="C59" s="213">
        <f>'折込チラシ　申込書'!K69</f>
        <v>215</v>
      </c>
      <c r="D59" s="80"/>
      <c r="E59" s="128"/>
      <c r="F59" s="129" t="s">
        <v>1604</v>
      </c>
      <c r="G59" s="218">
        <f>SUM(G60:G67)</f>
        <v>1350</v>
      </c>
    </row>
    <row r="60" spans="1:7" ht="17.45" customHeight="1" x14ac:dyDescent="0.15">
      <c r="A60" s="121" t="s">
        <v>1164</v>
      </c>
      <c r="B60" s="119" t="s">
        <v>171</v>
      </c>
      <c r="C60" s="213">
        <f>'折込チラシ　申込書'!K70</f>
        <v>60</v>
      </c>
      <c r="D60" s="80"/>
      <c r="E60" s="121" t="s">
        <v>1413</v>
      </c>
      <c r="F60" s="119" t="s">
        <v>277</v>
      </c>
      <c r="G60" s="213">
        <f>'折込チラシ　申込書'!K126</f>
        <v>385</v>
      </c>
    </row>
    <row r="61" spans="1:7" ht="17.45" customHeight="1" x14ac:dyDescent="0.15">
      <c r="A61" s="121" t="s">
        <v>1165</v>
      </c>
      <c r="B61" s="119" t="s">
        <v>173</v>
      </c>
      <c r="C61" s="213">
        <f>'折込チラシ　申込書'!K71</f>
        <v>80</v>
      </c>
      <c r="D61" s="80"/>
      <c r="E61" s="121" t="s">
        <v>1414</v>
      </c>
      <c r="F61" s="119" t="s">
        <v>279</v>
      </c>
      <c r="G61" s="213">
        <f>'折込チラシ　申込書'!K127</f>
        <v>30</v>
      </c>
    </row>
    <row r="62" spans="1:7" ht="17.45" customHeight="1" x14ac:dyDescent="0.15">
      <c r="A62" s="121" t="s">
        <v>1166</v>
      </c>
      <c r="B62" s="119" t="s">
        <v>177</v>
      </c>
      <c r="C62" s="213">
        <f>'折込チラシ　申込書'!K73</f>
        <v>525</v>
      </c>
      <c r="D62" s="80"/>
      <c r="E62" s="121" t="s">
        <v>1415</v>
      </c>
      <c r="F62" s="119" t="s">
        <v>281</v>
      </c>
      <c r="G62" s="213">
        <f>'折込チラシ　申込書'!K128</f>
        <v>380</v>
      </c>
    </row>
    <row r="63" spans="1:7" ht="17.45" customHeight="1" x14ac:dyDescent="0.15">
      <c r="A63" s="121" t="s">
        <v>1167</v>
      </c>
      <c r="B63" s="119" t="s">
        <v>179</v>
      </c>
      <c r="C63" s="213">
        <f>'折込チラシ　申込書'!K74</f>
        <v>390</v>
      </c>
      <c r="D63" s="80"/>
      <c r="E63" s="121" t="s">
        <v>1416</v>
      </c>
      <c r="F63" s="119" t="s">
        <v>283</v>
      </c>
      <c r="G63" s="213">
        <f>'折込チラシ　申込書'!K129</f>
        <v>75</v>
      </c>
    </row>
    <row r="64" spans="1:7" ht="17.45" customHeight="1" x14ac:dyDescent="0.15">
      <c r="A64" s="121" t="s">
        <v>1168</v>
      </c>
      <c r="B64" s="119" t="s">
        <v>181</v>
      </c>
      <c r="C64" s="213">
        <f>'折込チラシ　申込書'!K75</f>
        <v>230</v>
      </c>
      <c r="D64" s="80"/>
      <c r="E64" s="121" t="s">
        <v>1417</v>
      </c>
      <c r="F64" s="119" t="s">
        <v>285</v>
      </c>
      <c r="G64" s="213">
        <f>'折込チラシ　申込書'!K130</f>
        <v>95</v>
      </c>
    </row>
    <row r="65" spans="1:7" ht="17.45" customHeight="1" x14ac:dyDescent="0.15">
      <c r="A65" s="121" t="s">
        <v>1169</v>
      </c>
      <c r="B65" s="119" t="s">
        <v>183</v>
      </c>
      <c r="C65" s="213">
        <f>'折込チラシ　申込書'!K76</f>
        <v>880</v>
      </c>
      <c r="D65" s="80"/>
      <c r="E65" s="121" t="s">
        <v>1418</v>
      </c>
      <c r="F65" s="119" t="s">
        <v>287</v>
      </c>
      <c r="G65" s="213">
        <f>'折込チラシ　申込書'!K131</f>
        <v>30</v>
      </c>
    </row>
    <row r="66" spans="1:7" ht="17.45" customHeight="1" x14ac:dyDescent="0.15">
      <c r="A66" s="121" t="s">
        <v>1170</v>
      </c>
      <c r="B66" s="119" t="s">
        <v>2455</v>
      </c>
      <c r="C66" s="213">
        <f>'折込チラシ　申込書'!K77</f>
        <v>370</v>
      </c>
      <c r="D66" s="80"/>
      <c r="E66" s="121" t="s">
        <v>1419</v>
      </c>
      <c r="F66" s="119" t="s">
        <v>291</v>
      </c>
      <c r="G66" s="213">
        <f>'折込チラシ　申込書'!K133</f>
        <v>160</v>
      </c>
    </row>
    <row r="67" spans="1:7" ht="17.45" customHeight="1" thickBot="1" x14ac:dyDescent="0.2">
      <c r="A67" s="121" t="s">
        <v>1171</v>
      </c>
      <c r="B67" s="119" t="s">
        <v>186</v>
      </c>
      <c r="C67" s="213">
        <f>'折込チラシ　申込書'!K78</f>
        <v>190</v>
      </c>
      <c r="D67" s="80"/>
      <c r="E67" s="133" t="s">
        <v>1420</v>
      </c>
      <c r="F67" s="134" t="s">
        <v>293</v>
      </c>
      <c r="G67" s="214">
        <f>'折込チラシ　申込書'!K134</f>
        <v>195</v>
      </c>
    </row>
    <row r="68" spans="1:7" ht="17.45" customHeight="1" x14ac:dyDescent="0.15">
      <c r="A68" s="121" t="s">
        <v>1172</v>
      </c>
      <c r="B68" s="119" t="s">
        <v>190</v>
      </c>
      <c r="C68" s="213">
        <f>'折込チラシ　申込書'!K80</f>
        <v>85</v>
      </c>
      <c r="D68" s="80"/>
    </row>
    <row r="69" spans="1:7" ht="17.45" customHeight="1" thickBot="1" x14ac:dyDescent="0.2">
      <c r="A69" s="133" t="s">
        <v>2345</v>
      </c>
      <c r="B69" s="134" t="s">
        <v>2346</v>
      </c>
      <c r="C69" s="214">
        <f>'折込チラシ　申込書'!K81</f>
        <v>175</v>
      </c>
      <c r="D69" s="80"/>
      <c r="E69" s="367"/>
      <c r="F69" s="367"/>
      <c r="G69" s="367"/>
    </row>
    <row r="70" spans="1:7" ht="17.45" customHeight="1" thickBot="1" x14ac:dyDescent="0.2">
      <c r="A70" s="360" t="s">
        <v>2474</v>
      </c>
      <c r="B70" s="360"/>
      <c r="C70" s="360"/>
      <c r="D70" s="80"/>
      <c r="E70" s="367"/>
      <c r="F70" s="367"/>
      <c r="G70" s="367"/>
    </row>
    <row r="71" spans="1:7" ht="17.45" customHeight="1" x14ac:dyDescent="0.15">
      <c r="A71" s="360" t="s">
        <v>2475</v>
      </c>
      <c r="B71" s="360"/>
      <c r="C71" s="360"/>
      <c r="D71" s="80"/>
      <c r="E71" s="128"/>
      <c r="F71" s="129" t="s">
        <v>1605</v>
      </c>
      <c r="G71" s="218">
        <f>SUM(G72:G82)</f>
        <v>1360</v>
      </c>
    </row>
    <row r="72" spans="1:7" ht="17.45" customHeight="1" x14ac:dyDescent="0.15">
      <c r="A72" s="360" t="s">
        <v>2515</v>
      </c>
      <c r="B72" s="360"/>
      <c r="C72" s="360"/>
      <c r="D72" s="80"/>
      <c r="E72" s="121" t="s">
        <v>1421</v>
      </c>
      <c r="F72" s="119" t="s">
        <v>296</v>
      </c>
      <c r="G72" s="213">
        <f>'折込チラシ　申込書'!K136</f>
        <v>45</v>
      </c>
    </row>
    <row r="73" spans="1:7" ht="17.45" customHeight="1" x14ac:dyDescent="0.15">
      <c r="A73" s="360" t="s">
        <v>2517</v>
      </c>
      <c r="B73" s="360"/>
      <c r="C73" s="360"/>
      <c r="D73" s="80"/>
      <c r="E73" s="121" t="s">
        <v>1422</v>
      </c>
      <c r="F73" s="119" t="s">
        <v>298</v>
      </c>
      <c r="G73" s="213">
        <f>'折込チラシ　申込書'!K137</f>
        <v>25</v>
      </c>
    </row>
    <row r="74" spans="1:7" ht="17.45" customHeight="1" x14ac:dyDescent="0.15">
      <c r="A74" s="360" t="s">
        <v>2516</v>
      </c>
      <c r="B74" s="360"/>
      <c r="C74" s="360"/>
      <c r="D74" s="79"/>
      <c r="E74" s="121" t="s">
        <v>1423</v>
      </c>
      <c r="F74" s="119" t="s">
        <v>300</v>
      </c>
      <c r="G74" s="213">
        <f>'折込チラシ　申込書'!K138</f>
        <v>135</v>
      </c>
    </row>
    <row r="75" spans="1:7" ht="17.45" customHeight="1" thickBot="1" x14ac:dyDescent="0.2">
      <c r="A75" s="360" t="s">
        <v>2518</v>
      </c>
      <c r="B75" s="360"/>
      <c r="C75" s="360"/>
      <c r="D75" s="79"/>
      <c r="E75" s="121" t="s">
        <v>1424</v>
      </c>
      <c r="F75" s="119" t="s">
        <v>302</v>
      </c>
      <c r="G75" s="213">
        <f>'折込チラシ　申込書'!K139</f>
        <v>660</v>
      </c>
    </row>
    <row r="76" spans="1:7" ht="17.45" customHeight="1" x14ac:dyDescent="0.15">
      <c r="A76" s="131"/>
      <c r="B76" s="365" t="s">
        <v>13</v>
      </c>
      <c r="C76" s="373">
        <f>SUM(C78+G59+G48+G71)</f>
        <v>4195</v>
      </c>
      <c r="D76" s="81"/>
      <c r="E76" s="121" t="s">
        <v>1425</v>
      </c>
      <c r="F76" s="119" t="s">
        <v>304</v>
      </c>
      <c r="G76" s="213">
        <f>'折込チラシ　申込書'!K140</f>
        <v>80</v>
      </c>
    </row>
    <row r="77" spans="1:7" ht="17.45" customHeight="1" x14ac:dyDescent="0.15">
      <c r="A77" s="116"/>
      <c r="B77" s="366"/>
      <c r="C77" s="374"/>
      <c r="D77" s="81"/>
      <c r="E77" s="121" t="s">
        <v>1426</v>
      </c>
      <c r="F77" s="119" t="s">
        <v>306</v>
      </c>
      <c r="G77" s="213">
        <f>'折込チラシ　申込書'!K141</f>
        <v>120</v>
      </c>
    </row>
    <row r="78" spans="1:7" ht="17.45" customHeight="1" x14ac:dyDescent="0.15">
      <c r="A78" s="116"/>
      <c r="B78" s="117" t="s">
        <v>1602</v>
      </c>
      <c r="C78" s="211">
        <f>SUM(C79:C93)</f>
        <v>1000</v>
      </c>
      <c r="D78" s="81"/>
      <c r="E78" s="121" t="s">
        <v>1427</v>
      </c>
      <c r="F78" s="119" t="s">
        <v>308</v>
      </c>
      <c r="G78" s="213">
        <f>'折込チラシ　申込書'!K142</f>
        <v>25</v>
      </c>
    </row>
    <row r="79" spans="1:7" ht="17.45" customHeight="1" x14ac:dyDescent="0.15">
      <c r="A79" s="121" t="s">
        <v>1197</v>
      </c>
      <c r="B79" s="119" t="s">
        <v>230</v>
      </c>
      <c r="C79" s="213">
        <f>'折込チラシ　申込書'!K101</f>
        <v>90</v>
      </c>
      <c r="D79" s="80"/>
      <c r="E79" s="121" t="s">
        <v>1428</v>
      </c>
      <c r="F79" s="119" t="s">
        <v>310</v>
      </c>
      <c r="G79" s="213">
        <f>'折込チラシ　申込書'!K143</f>
        <v>15</v>
      </c>
    </row>
    <row r="80" spans="1:7" ht="17.45" customHeight="1" x14ac:dyDescent="0.15">
      <c r="A80" s="121" t="s">
        <v>1198</v>
      </c>
      <c r="B80" s="119" t="s">
        <v>232</v>
      </c>
      <c r="C80" s="213">
        <f>'折込チラシ　申込書'!K102</f>
        <v>105</v>
      </c>
      <c r="D80" s="80"/>
      <c r="E80" s="121" t="s">
        <v>1429</v>
      </c>
      <c r="F80" s="119" t="s">
        <v>312</v>
      </c>
      <c r="G80" s="213">
        <f>'折込チラシ　申込書'!K144</f>
        <v>85</v>
      </c>
    </row>
    <row r="81" spans="1:7" ht="17.45" customHeight="1" x14ac:dyDescent="0.15">
      <c r="A81" s="121" t="s">
        <v>1199</v>
      </c>
      <c r="B81" s="119" t="s">
        <v>234</v>
      </c>
      <c r="C81" s="213">
        <f>'折込チラシ　申込書'!K103</f>
        <v>65</v>
      </c>
      <c r="D81" s="80"/>
      <c r="E81" s="121" t="s">
        <v>1430</v>
      </c>
      <c r="F81" s="119" t="s">
        <v>314</v>
      </c>
      <c r="G81" s="213">
        <f>'折込チラシ　申込書'!K145</f>
        <v>55</v>
      </c>
    </row>
    <row r="82" spans="1:7" ht="17.45" customHeight="1" thickBot="1" x14ac:dyDescent="0.2">
      <c r="A82" s="121" t="s">
        <v>1200</v>
      </c>
      <c r="B82" s="119" t="s">
        <v>236</v>
      </c>
      <c r="C82" s="213">
        <f>'折込チラシ　申込書'!K104</f>
        <v>80</v>
      </c>
      <c r="D82" s="80"/>
      <c r="E82" s="133" t="s">
        <v>1431</v>
      </c>
      <c r="F82" s="134" t="s">
        <v>316</v>
      </c>
      <c r="G82" s="214">
        <f>'折込チラシ　申込書'!K146</f>
        <v>115</v>
      </c>
    </row>
    <row r="83" spans="1:7" ht="17.45" customHeight="1" x14ac:dyDescent="0.15">
      <c r="A83" s="121" t="s">
        <v>1201</v>
      </c>
      <c r="B83" s="119" t="s">
        <v>238</v>
      </c>
      <c r="C83" s="213">
        <f>'折込チラシ　申込書'!K105</f>
        <v>85</v>
      </c>
      <c r="D83" s="80"/>
    </row>
    <row r="84" spans="1:7" ht="17.45" customHeight="1" x14ac:dyDescent="0.15">
      <c r="A84" s="121" t="s">
        <v>1202</v>
      </c>
      <c r="B84" s="119" t="s">
        <v>240</v>
      </c>
      <c r="C84" s="213">
        <f>'折込チラシ　申込書'!K106</f>
        <v>50</v>
      </c>
      <c r="D84" s="80"/>
    </row>
    <row r="85" spans="1:7" ht="17.45" customHeight="1" thickBot="1" x14ac:dyDescent="0.2">
      <c r="A85" s="121" t="s">
        <v>1203</v>
      </c>
      <c r="B85" s="119" t="s">
        <v>242</v>
      </c>
      <c r="C85" s="213">
        <f>'折込チラシ　申込書'!K107</f>
        <v>65</v>
      </c>
      <c r="D85" s="80"/>
    </row>
    <row r="86" spans="1:7" ht="17.45" customHeight="1" x14ac:dyDescent="0.15">
      <c r="A86" s="121" t="s">
        <v>1204</v>
      </c>
      <c r="B86" s="119" t="s">
        <v>244</v>
      </c>
      <c r="C86" s="213">
        <f>'折込チラシ　申込書'!K108</f>
        <v>35</v>
      </c>
      <c r="D86" s="80"/>
      <c r="E86" s="131"/>
      <c r="F86" s="365" t="s">
        <v>14</v>
      </c>
      <c r="G86" s="373">
        <f>SUM(G88+C94)</f>
        <v>3080</v>
      </c>
    </row>
    <row r="87" spans="1:7" ht="17.45" customHeight="1" x14ac:dyDescent="0.15">
      <c r="A87" s="121" t="s">
        <v>1205</v>
      </c>
      <c r="B87" s="119" t="s">
        <v>246</v>
      </c>
      <c r="C87" s="213">
        <f>'折込チラシ　申込書'!K109</f>
        <v>95</v>
      </c>
      <c r="D87" s="80"/>
      <c r="E87" s="132"/>
      <c r="F87" s="366"/>
      <c r="G87" s="374"/>
    </row>
    <row r="88" spans="1:7" ht="17.45" customHeight="1" x14ac:dyDescent="0.15">
      <c r="A88" s="121" t="s">
        <v>1206</v>
      </c>
      <c r="B88" s="119" t="s">
        <v>248</v>
      </c>
      <c r="C88" s="213">
        <f>'折込チラシ　申込書'!K110</f>
        <v>75</v>
      </c>
      <c r="D88" s="80"/>
      <c r="E88" s="130"/>
      <c r="F88" s="120" t="s">
        <v>1606</v>
      </c>
      <c r="G88" s="222">
        <f>SUM(G89:G91)</f>
        <v>1110</v>
      </c>
    </row>
    <row r="89" spans="1:7" ht="17.45" customHeight="1" x14ac:dyDescent="0.15">
      <c r="A89" s="121" t="s">
        <v>1207</v>
      </c>
      <c r="B89" s="119" t="s">
        <v>250</v>
      </c>
      <c r="C89" s="213">
        <f>'折込チラシ　申込書'!K111</f>
        <v>65</v>
      </c>
      <c r="D89" s="80"/>
      <c r="E89" s="121" t="s">
        <v>1432</v>
      </c>
      <c r="F89" s="119" t="s">
        <v>321</v>
      </c>
      <c r="G89" s="213">
        <f>'折込チラシ　申込書'!K149</f>
        <v>630</v>
      </c>
    </row>
    <row r="90" spans="1:7" ht="17.45" customHeight="1" x14ac:dyDescent="0.15">
      <c r="A90" s="121" t="s">
        <v>1208</v>
      </c>
      <c r="B90" s="119" t="s">
        <v>252</v>
      </c>
      <c r="C90" s="213">
        <f>'折込チラシ　申込書'!K112</f>
        <v>45</v>
      </c>
      <c r="D90" s="80"/>
      <c r="E90" s="121" t="s">
        <v>1433</v>
      </c>
      <c r="F90" s="119" t="s">
        <v>324</v>
      </c>
      <c r="G90" s="213">
        <f>'折込チラシ　申込書'!K151</f>
        <v>265</v>
      </c>
    </row>
    <row r="91" spans="1:7" ht="17.45" customHeight="1" thickBot="1" x14ac:dyDescent="0.2">
      <c r="A91" s="121" t="s">
        <v>1209</v>
      </c>
      <c r="B91" s="119" t="s">
        <v>254</v>
      </c>
      <c r="C91" s="213">
        <f>'折込チラシ　申込書'!K113</f>
        <v>130</v>
      </c>
      <c r="D91" s="80"/>
      <c r="E91" s="133" t="s">
        <v>1434</v>
      </c>
      <c r="F91" s="134" t="s">
        <v>326</v>
      </c>
      <c r="G91" s="214">
        <f>'折込チラシ　申込書'!K152</f>
        <v>215</v>
      </c>
    </row>
    <row r="92" spans="1:7" ht="17.45" customHeight="1" x14ac:dyDescent="0.15">
      <c r="A92" s="121" t="s">
        <v>1210</v>
      </c>
      <c r="B92" s="119" t="s">
        <v>256</v>
      </c>
      <c r="C92" s="213">
        <f>'折込チラシ　申込書'!K114</f>
        <v>15</v>
      </c>
      <c r="D92" s="80"/>
      <c r="E92" s="367"/>
      <c r="F92" s="367"/>
      <c r="G92" s="367"/>
    </row>
    <row r="93" spans="1:7" ht="17.45" customHeight="1" thickBot="1" x14ac:dyDescent="0.2">
      <c r="A93" s="133"/>
      <c r="B93" s="134"/>
      <c r="C93" s="214"/>
      <c r="D93" s="80"/>
      <c r="E93" s="397"/>
      <c r="F93" s="397"/>
      <c r="G93" s="397"/>
    </row>
    <row r="94" spans="1:7" ht="17.45" customHeight="1" x14ac:dyDescent="0.15">
      <c r="A94" s="128"/>
      <c r="B94" s="129" t="s">
        <v>1607</v>
      </c>
      <c r="C94" s="218">
        <f>SUM(C95:C102)</f>
        <v>1970</v>
      </c>
      <c r="D94" s="81"/>
      <c r="E94" s="115"/>
      <c r="F94" s="365" t="s">
        <v>42</v>
      </c>
      <c r="G94" s="363">
        <f>SUM(G96:G114)</f>
        <v>11075</v>
      </c>
    </row>
    <row r="95" spans="1:7" ht="17.45" customHeight="1" x14ac:dyDescent="0.15">
      <c r="A95" s="121" t="s">
        <v>1211</v>
      </c>
      <c r="B95" s="119" t="s">
        <v>329</v>
      </c>
      <c r="C95" s="213">
        <f>'折込チラシ　申込書'!K154</f>
        <v>885</v>
      </c>
      <c r="D95" s="80"/>
      <c r="E95" s="116"/>
      <c r="F95" s="366"/>
      <c r="G95" s="364"/>
    </row>
    <row r="96" spans="1:7" ht="17.45" customHeight="1" x14ac:dyDescent="0.15">
      <c r="A96" s="121" t="s">
        <v>1212</v>
      </c>
      <c r="B96" s="119" t="s">
        <v>331</v>
      </c>
      <c r="C96" s="213">
        <f>'折込チラシ　申込書'!K155</f>
        <v>25</v>
      </c>
      <c r="D96" s="80"/>
      <c r="E96" s="121" t="s">
        <v>1435</v>
      </c>
      <c r="F96" s="119" t="s">
        <v>393</v>
      </c>
      <c r="G96" s="213">
        <f>'折込チラシ　申込書'!K187</f>
        <v>1065</v>
      </c>
    </row>
    <row r="97" spans="1:7" ht="17.45" customHeight="1" x14ac:dyDescent="0.15">
      <c r="A97" s="121" t="s">
        <v>1213</v>
      </c>
      <c r="B97" s="119" t="s">
        <v>333</v>
      </c>
      <c r="C97" s="213">
        <f>'折込チラシ　申込書'!K156</f>
        <v>790</v>
      </c>
      <c r="D97" s="80"/>
      <c r="E97" s="121" t="s">
        <v>1436</v>
      </c>
      <c r="F97" s="119" t="s">
        <v>395</v>
      </c>
      <c r="G97" s="213">
        <f>'折込チラシ　申込書'!K188</f>
        <v>775</v>
      </c>
    </row>
    <row r="98" spans="1:7" ht="17.45" customHeight="1" x14ac:dyDescent="0.15">
      <c r="A98" s="121" t="s">
        <v>1214</v>
      </c>
      <c r="B98" s="119" t="s">
        <v>335</v>
      </c>
      <c r="C98" s="213">
        <f>'折込チラシ　申込書'!K157</f>
        <v>55</v>
      </c>
      <c r="D98" s="80"/>
      <c r="E98" s="121" t="s">
        <v>1437</v>
      </c>
      <c r="F98" s="119" t="s">
        <v>397</v>
      </c>
      <c r="G98" s="213">
        <f>'折込チラシ　申込書'!K189</f>
        <v>780</v>
      </c>
    </row>
    <row r="99" spans="1:7" ht="17.45" customHeight="1" x14ac:dyDescent="0.15">
      <c r="A99" s="121" t="s">
        <v>1215</v>
      </c>
      <c r="B99" s="119" t="s">
        <v>337</v>
      </c>
      <c r="C99" s="213">
        <f>'折込チラシ　申込書'!K158</f>
        <v>125</v>
      </c>
      <c r="D99" s="80"/>
      <c r="E99" s="121" t="s">
        <v>1438</v>
      </c>
      <c r="F99" s="119" t="s">
        <v>399</v>
      </c>
      <c r="G99" s="213">
        <f>'折込チラシ　申込書'!K190</f>
        <v>750</v>
      </c>
    </row>
    <row r="100" spans="1:7" ht="17.45" customHeight="1" x14ac:dyDescent="0.15">
      <c r="A100" s="121" t="s">
        <v>1216</v>
      </c>
      <c r="B100" s="119" t="s">
        <v>339</v>
      </c>
      <c r="C100" s="213">
        <f>'折込チラシ　申込書'!K159</f>
        <v>90</v>
      </c>
      <c r="D100" s="80"/>
      <c r="E100" s="121" t="s">
        <v>1439</v>
      </c>
      <c r="F100" s="119" t="s">
        <v>401</v>
      </c>
      <c r="G100" s="213">
        <f>'折込チラシ　申込書'!K191</f>
        <v>740</v>
      </c>
    </row>
    <row r="101" spans="1:7" ht="17.45" customHeight="1" x14ac:dyDescent="0.15">
      <c r="A101" s="130"/>
      <c r="B101" s="271"/>
      <c r="C101" s="216"/>
      <c r="D101" s="80"/>
      <c r="E101" s="121" t="s">
        <v>1440</v>
      </c>
      <c r="F101" s="119" t="s">
        <v>403</v>
      </c>
      <c r="G101" s="213">
        <f>'折込チラシ　申込書'!K192</f>
        <v>155</v>
      </c>
    </row>
    <row r="102" spans="1:7" ht="17.45" customHeight="1" thickBot="1" x14ac:dyDescent="0.2">
      <c r="A102" s="272"/>
      <c r="B102" s="273"/>
      <c r="C102" s="274"/>
      <c r="D102" s="80"/>
      <c r="E102" s="121" t="s">
        <v>1441</v>
      </c>
      <c r="F102" s="119" t="s">
        <v>405</v>
      </c>
      <c r="G102" s="213">
        <f>'折込チラシ　申込書'!K193</f>
        <v>460</v>
      </c>
    </row>
    <row r="103" spans="1:7" ht="17.45" customHeight="1" x14ac:dyDescent="0.15">
      <c r="A103" s="275"/>
      <c r="B103" s="276"/>
      <c r="C103" s="277"/>
      <c r="D103" s="80"/>
      <c r="E103" s="121" t="s">
        <v>1442</v>
      </c>
      <c r="F103" s="119" t="s">
        <v>409</v>
      </c>
      <c r="G103" s="213">
        <f>'折込チラシ　申込書'!K195</f>
        <v>485</v>
      </c>
    </row>
    <row r="104" spans="1:7" ht="17.45" customHeight="1" thickBot="1" x14ac:dyDescent="0.2">
      <c r="A104" s="276"/>
      <c r="B104" s="276"/>
      <c r="C104" s="276"/>
      <c r="D104" s="85"/>
      <c r="E104" s="121" t="s">
        <v>1443</v>
      </c>
      <c r="F104" s="119" t="s">
        <v>413</v>
      </c>
      <c r="G104" s="213">
        <f>'折込チラシ　申込書'!K197</f>
        <v>780</v>
      </c>
    </row>
    <row r="105" spans="1:7" ht="17.45" customHeight="1" x14ac:dyDescent="0.15">
      <c r="A105" s="128"/>
      <c r="B105" s="368" t="s">
        <v>4</v>
      </c>
      <c r="C105" s="389">
        <f>SUM(C107:C115)</f>
        <v>2970</v>
      </c>
      <c r="D105" s="85"/>
      <c r="E105" s="121" t="s">
        <v>1444</v>
      </c>
      <c r="F105" s="119" t="s">
        <v>415</v>
      </c>
      <c r="G105" s="213">
        <f>'折込チラシ　申込書'!K198</f>
        <v>405</v>
      </c>
    </row>
    <row r="106" spans="1:7" ht="17.45" customHeight="1" x14ac:dyDescent="0.15">
      <c r="A106" s="130"/>
      <c r="B106" s="369"/>
      <c r="C106" s="390"/>
      <c r="D106" s="81"/>
      <c r="E106" s="121" t="s">
        <v>1445</v>
      </c>
      <c r="F106" s="119" t="s">
        <v>2178</v>
      </c>
      <c r="G106" s="213">
        <f>'折込チラシ　申込書'!K199</f>
        <v>870</v>
      </c>
    </row>
    <row r="107" spans="1:7" ht="17.45" customHeight="1" x14ac:dyDescent="0.15">
      <c r="A107" s="307" t="s">
        <v>1217</v>
      </c>
      <c r="B107" s="283" t="s">
        <v>2477</v>
      </c>
      <c r="C107" s="212">
        <f>'折込チラシ　申込書'!K161</f>
        <v>0</v>
      </c>
      <c r="D107" s="81"/>
      <c r="E107" s="121" t="s">
        <v>1446</v>
      </c>
      <c r="F107" s="119" t="s">
        <v>418</v>
      </c>
      <c r="G107" s="213">
        <f>'折込チラシ　申込書'!K200</f>
        <v>500</v>
      </c>
    </row>
    <row r="108" spans="1:7" ht="17.45" customHeight="1" x14ac:dyDescent="0.15">
      <c r="A108" s="121" t="s">
        <v>1218</v>
      </c>
      <c r="B108" s="119" t="s">
        <v>346</v>
      </c>
      <c r="C108" s="213">
        <f>'折込チラシ　申込書'!K162</f>
        <v>130</v>
      </c>
      <c r="D108" s="80"/>
      <c r="E108" s="121" t="s">
        <v>1447</v>
      </c>
      <c r="F108" s="119" t="s">
        <v>420</v>
      </c>
      <c r="G108" s="213">
        <f>'折込チラシ　申込書'!K201</f>
        <v>310</v>
      </c>
    </row>
    <row r="109" spans="1:7" ht="17.45" customHeight="1" x14ac:dyDescent="0.15">
      <c r="A109" s="121" t="s">
        <v>1219</v>
      </c>
      <c r="B109" s="119" t="s">
        <v>348</v>
      </c>
      <c r="C109" s="213">
        <f>'折込チラシ　申込書'!K163</f>
        <v>475</v>
      </c>
      <c r="D109" s="80"/>
      <c r="E109" s="121" t="s">
        <v>1448</v>
      </c>
      <c r="F109" s="119" t="s">
        <v>422</v>
      </c>
      <c r="G109" s="213">
        <f>'折込チラシ　申込書'!K202</f>
        <v>780</v>
      </c>
    </row>
    <row r="110" spans="1:7" ht="17.45" customHeight="1" x14ac:dyDescent="0.15">
      <c r="A110" s="121" t="s">
        <v>1220</v>
      </c>
      <c r="B110" s="119" t="s">
        <v>350</v>
      </c>
      <c r="C110" s="213">
        <f>'折込チラシ　申込書'!K164</f>
        <v>105</v>
      </c>
      <c r="D110" s="80"/>
      <c r="E110" s="121" t="s">
        <v>1449</v>
      </c>
      <c r="F110" s="119" t="s">
        <v>424</v>
      </c>
      <c r="G110" s="213">
        <f>'折込チラシ　申込書'!K203</f>
        <v>255</v>
      </c>
    </row>
    <row r="111" spans="1:7" ht="17.45" customHeight="1" x14ac:dyDescent="0.15">
      <c r="A111" s="121" t="s">
        <v>1221</v>
      </c>
      <c r="B111" s="119" t="s">
        <v>352</v>
      </c>
      <c r="C111" s="213">
        <f>'折込チラシ　申込書'!K165</f>
        <v>365</v>
      </c>
      <c r="D111" s="80"/>
      <c r="E111" s="121" t="s">
        <v>1450</v>
      </c>
      <c r="F111" s="119" t="s">
        <v>426</v>
      </c>
      <c r="G111" s="213">
        <f>'折込チラシ　申込書'!K204</f>
        <v>460</v>
      </c>
    </row>
    <row r="112" spans="1:7" ht="17.45" customHeight="1" x14ac:dyDescent="0.15">
      <c r="A112" s="121" t="s">
        <v>1222</v>
      </c>
      <c r="B112" s="119" t="s">
        <v>2476</v>
      </c>
      <c r="C112" s="213">
        <f>'折込チラシ　申込書'!K166</f>
        <v>300</v>
      </c>
      <c r="D112" s="80"/>
      <c r="E112" s="121" t="s">
        <v>2190</v>
      </c>
      <c r="F112" s="119" t="s">
        <v>2188</v>
      </c>
      <c r="G112" s="213">
        <f>'折込チラシ　申込書'!K205</f>
        <v>1505</v>
      </c>
    </row>
    <row r="113" spans="1:7" ht="17.45" customHeight="1" x14ac:dyDescent="0.15">
      <c r="A113" s="121" t="s">
        <v>1223</v>
      </c>
      <c r="B113" s="119" t="s">
        <v>355</v>
      </c>
      <c r="C113" s="213">
        <f>'折込チラシ　申込書'!K167</f>
        <v>590</v>
      </c>
      <c r="D113" s="80"/>
      <c r="E113" s="130"/>
      <c r="F113" s="271"/>
      <c r="G113" s="216"/>
    </row>
    <row r="114" spans="1:7" ht="17.45" customHeight="1" thickBot="1" x14ac:dyDescent="0.2">
      <c r="A114" s="121" t="s">
        <v>1224</v>
      </c>
      <c r="B114" s="119" t="s">
        <v>357</v>
      </c>
      <c r="C114" s="213">
        <f>'折込チラシ　申込書'!K168</f>
        <v>160</v>
      </c>
      <c r="D114" s="80"/>
      <c r="E114" s="272"/>
      <c r="F114" s="273"/>
      <c r="G114" s="274"/>
    </row>
    <row r="115" spans="1:7" ht="17.45" customHeight="1" thickBot="1" x14ac:dyDescent="0.2">
      <c r="A115" s="133" t="s">
        <v>1225</v>
      </c>
      <c r="B115" s="134" t="s">
        <v>359</v>
      </c>
      <c r="C115" s="214">
        <f>'折込チラシ　申込書'!K169</f>
        <v>845</v>
      </c>
      <c r="D115" s="80"/>
    </row>
    <row r="116" spans="1:7" ht="17.45" customHeight="1" x14ac:dyDescent="0.15">
      <c r="A116" s="367"/>
      <c r="B116" s="367"/>
      <c r="C116" s="367"/>
      <c r="D116" s="80"/>
      <c r="E116" s="361"/>
      <c r="F116" s="361"/>
      <c r="G116" s="361"/>
    </row>
    <row r="117" spans="1:7" ht="17.45" customHeight="1" x14ac:dyDescent="0.15">
      <c r="A117" s="393"/>
      <c r="B117" s="394"/>
      <c r="C117" s="394"/>
      <c r="D117" s="85"/>
      <c r="E117" s="396"/>
      <c r="F117" s="396"/>
      <c r="G117" s="396"/>
    </row>
    <row r="118" spans="1:7" ht="17.45" customHeight="1" thickBot="1" x14ac:dyDescent="0.2">
      <c r="D118" s="85"/>
    </row>
    <row r="119" spans="1:7" ht="17.45" customHeight="1" x14ac:dyDescent="0.15">
      <c r="A119" s="115"/>
      <c r="B119" s="365" t="s">
        <v>5</v>
      </c>
      <c r="C119" s="363">
        <f>SUM(C121:C125)</f>
        <v>1560</v>
      </c>
      <c r="D119" s="48"/>
      <c r="E119" s="115"/>
      <c r="F119" s="365" t="s">
        <v>6</v>
      </c>
      <c r="G119" s="363">
        <f>SUM(G121:G135)</f>
        <v>9355</v>
      </c>
    </row>
    <row r="120" spans="1:7" ht="17.45" customHeight="1" x14ac:dyDescent="0.15">
      <c r="A120" s="116"/>
      <c r="B120" s="366"/>
      <c r="C120" s="364"/>
      <c r="D120" s="48"/>
      <c r="E120" s="116"/>
      <c r="F120" s="366"/>
      <c r="G120" s="364"/>
    </row>
    <row r="121" spans="1:7" ht="17.45" customHeight="1" x14ac:dyDescent="0.15">
      <c r="A121" s="307" t="s">
        <v>1226</v>
      </c>
      <c r="B121" s="122" t="s">
        <v>2478</v>
      </c>
      <c r="C121" s="212">
        <f>'折込チラシ　申込書'!K172</f>
        <v>0</v>
      </c>
      <c r="D121" s="80"/>
      <c r="E121" s="121" t="s">
        <v>1451</v>
      </c>
      <c r="F121" s="119" t="s">
        <v>2479</v>
      </c>
      <c r="G121" s="213">
        <f>'折込チラシ　申込書'!K207</f>
        <v>300</v>
      </c>
    </row>
    <row r="122" spans="1:7" ht="17.45" customHeight="1" x14ac:dyDescent="0.15">
      <c r="A122" s="121" t="s">
        <v>1227</v>
      </c>
      <c r="B122" s="119" t="s">
        <v>366</v>
      </c>
      <c r="C122" s="213">
        <f>'折込チラシ　申込書'!K173</f>
        <v>180</v>
      </c>
      <c r="D122" s="80"/>
      <c r="E122" s="121" t="s">
        <v>1452</v>
      </c>
      <c r="F122" s="119" t="s">
        <v>432</v>
      </c>
      <c r="G122" s="213">
        <f>'折込チラシ　申込書'!K208</f>
        <v>475</v>
      </c>
    </row>
    <row r="123" spans="1:7" ht="17.45" customHeight="1" x14ac:dyDescent="0.15">
      <c r="A123" s="121" t="s">
        <v>1228</v>
      </c>
      <c r="B123" s="119" t="s">
        <v>368</v>
      </c>
      <c r="C123" s="213">
        <f>'折込チラシ　申込書'!K174</f>
        <v>485</v>
      </c>
      <c r="D123" s="80"/>
      <c r="E123" s="121" t="s">
        <v>1453</v>
      </c>
      <c r="F123" s="119" t="s">
        <v>434</v>
      </c>
      <c r="G123" s="213">
        <f>'折込チラシ　申込書'!K209</f>
        <v>555</v>
      </c>
    </row>
    <row r="124" spans="1:7" ht="17.45" customHeight="1" x14ac:dyDescent="0.15">
      <c r="A124" s="121" t="s">
        <v>1229</v>
      </c>
      <c r="B124" s="119" t="s">
        <v>370</v>
      </c>
      <c r="C124" s="213">
        <f>'折込チラシ　申込書'!K175</f>
        <v>175</v>
      </c>
      <c r="D124" s="80"/>
      <c r="E124" s="121" t="s">
        <v>1454</v>
      </c>
      <c r="F124" s="119" t="s">
        <v>2480</v>
      </c>
      <c r="G124" s="213">
        <f>'折込チラシ　申込書'!K210</f>
        <v>885</v>
      </c>
    </row>
    <row r="125" spans="1:7" ht="17.45" customHeight="1" thickBot="1" x14ac:dyDescent="0.2">
      <c r="A125" s="133" t="s">
        <v>1230</v>
      </c>
      <c r="B125" s="134" t="s">
        <v>372</v>
      </c>
      <c r="C125" s="214">
        <f>'折込チラシ　申込書'!K176</f>
        <v>720</v>
      </c>
      <c r="D125" s="80"/>
      <c r="E125" s="121" t="s">
        <v>1455</v>
      </c>
      <c r="F125" s="119" t="s">
        <v>437</v>
      </c>
      <c r="G125" s="213">
        <f>'折込チラシ　申込書'!K211</f>
        <v>790</v>
      </c>
    </row>
    <row r="126" spans="1:7" ht="17.45" customHeight="1" x14ac:dyDescent="0.15">
      <c r="A126" s="367"/>
      <c r="B126" s="367"/>
      <c r="C126" s="367"/>
      <c r="D126" s="85"/>
      <c r="E126" s="121" t="s">
        <v>1456</v>
      </c>
      <c r="F126" s="119" t="s">
        <v>439</v>
      </c>
      <c r="G126" s="213">
        <f>'折込チラシ　申込書'!K212</f>
        <v>330</v>
      </c>
    </row>
    <row r="127" spans="1:7" ht="17.45" customHeight="1" thickBot="1" x14ac:dyDescent="0.2">
      <c r="A127" s="367"/>
      <c r="B127" s="367"/>
      <c r="C127" s="367"/>
      <c r="D127" s="85"/>
      <c r="E127" s="121" t="s">
        <v>1457</v>
      </c>
      <c r="F127" s="119" t="s">
        <v>441</v>
      </c>
      <c r="G127" s="213">
        <f>'折込チラシ　申込書'!K213</f>
        <v>810</v>
      </c>
    </row>
    <row r="128" spans="1:7" ht="17.45" customHeight="1" x14ac:dyDescent="0.15">
      <c r="A128" s="115"/>
      <c r="B128" s="365" t="s">
        <v>43</v>
      </c>
      <c r="C128" s="363">
        <f>SUM(C130:C136)</f>
        <v>3565</v>
      </c>
      <c r="D128" s="48"/>
      <c r="E128" s="121" t="s">
        <v>1458</v>
      </c>
      <c r="F128" s="119" t="s">
        <v>443</v>
      </c>
      <c r="G128" s="213">
        <f>'折込チラシ　申込書'!K214</f>
        <v>595</v>
      </c>
    </row>
    <row r="129" spans="1:7" ht="17.45" customHeight="1" x14ac:dyDescent="0.15">
      <c r="A129" s="116"/>
      <c r="B129" s="366"/>
      <c r="C129" s="364"/>
      <c r="D129" s="48"/>
      <c r="E129" s="121" t="s">
        <v>1459</v>
      </c>
      <c r="F129" s="119" t="s">
        <v>445</v>
      </c>
      <c r="G129" s="213">
        <f>'折込チラシ　申込書'!K215</f>
        <v>665</v>
      </c>
    </row>
    <row r="130" spans="1:7" ht="17.45" customHeight="1" x14ac:dyDescent="0.15">
      <c r="A130" s="121" t="s">
        <v>1231</v>
      </c>
      <c r="B130" s="119" t="s">
        <v>378</v>
      </c>
      <c r="C130" s="213">
        <f>'折込チラシ　申込書'!K179</f>
        <v>295</v>
      </c>
      <c r="D130" s="161"/>
      <c r="E130" s="121" t="s">
        <v>1460</v>
      </c>
      <c r="F130" s="119" t="s">
        <v>447</v>
      </c>
      <c r="G130" s="213">
        <f>'折込チラシ　申込書'!K216</f>
        <v>655</v>
      </c>
    </row>
    <row r="131" spans="1:7" ht="17.45" customHeight="1" x14ac:dyDescent="0.15">
      <c r="A131" s="121" t="s">
        <v>1232</v>
      </c>
      <c r="B131" s="119" t="s">
        <v>380</v>
      </c>
      <c r="C131" s="213">
        <f>'折込チラシ　申込書'!K180</f>
        <v>100</v>
      </c>
      <c r="D131" s="80"/>
      <c r="E131" s="121" t="s">
        <v>1461</v>
      </c>
      <c r="F131" s="119" t="s">
        <v>1622</v>
      </c>
      <c r="G131" s="213">
        <f>'折込チラシ　申込書'!K217</f>
        <v>1240</v>
      </c>
    </row>
    <row r="132" spans="1:7" ht="17.45" customHeight="1" x14ac:dyDescent="0.15">
      <c r="A132" s="121" t="s">
        <v>1233</v>
      </c>
      <c r="B132" s="119" t="s">
        <v>382</v>
      </c>
      <c r="C132" s="213">
        <f>'折込チラシ　申込書'!K181</f>
        <v>285</v>
      </c>
      <c r="D132" s="80"/>
      <c r="E132" s="121" t="s">
        <v>1462</v>
      </c>
      <c r="F132" s="119" t="s">
        <v>450</v>
      </c>
      <c r="G132" s="213">
        <f>'折込チラシ　申込書'!K218</f>
        <v>790</v>
      </c>
    </row>
    <row r="133" spans="1:7" ht="17.45" customHeight="1" x14ac:dyDescent="0.15">
      <c r="A133" s="121" t="s">
        <v>1234</v>
      </c>
      <c r="B133" s="119" t="s">
        <v>384</v>
      </c>
      <c r="C133" s="213">
        <f>'折込チラシ　申込書'!K182</f>
        <v>560</v>
      </c>
      <c r="D133" s="80"/>
      <c r="E133" s="121" t="s">
        <v>1463</v>
      </c>
      <c r="F133" s="119" t="s">
        <v>452</v>
      </c>
      <c r="G133" s="213">
        <f>'折込チラシ　申込書'!K219</f>
        <v>300</v>
      </c>
    </row>
    <row r="134" spans="1:7" ht="17.45" customHeight="1" x14ac:dyDescent="0.15">
      <c r="A134" s="121" t="s">
        <v>1235</v>
      </c>
      <c r="B134" s="119" t="s">
        <v>386</v>
      </c>
      <c r="C134" s="213">
        <f>'折込チラシ　申込書'!K183</f>
        <v>960</v>
      </c>
      <c r="D134" s="80"/>
      <c r="E134" s="121" t="s">
        <v>1464</v>
      </c>
      <c r="F134" s="119" t="s">
        <v>1623</v>
      </c>
      <c r="G134" s="213">
        <f>'折込チラシ　申込書'!K220</f>
        <v>965</v>
      </c>
    </row>
    <row r="135" spans="1:7" ht="17.45" customHeight="1" thickBot="1" x14ac:dyDescent="0.2">
      <c r="A135" s="121" t="s">
        <v>1236</v>
      </c>
      <c r="B135" s="119" t="s">
        <v>388</v>
      </c>
      <c r="C135" s="213">
        <f>'折込チラシ　申込書'!K184</f>
        <v>230</v>
      </c>
      <c r="D135" s="80"/>
      <c r="E135" s="133"/>
      <c r="F135" s="219"/>
      <c r="G135" s="220"/>
    </row>
    <row r="136" spans="1:7" ht="17.45" customHeight="1" thickBot="1" x14ac:dyDescent="0.2">
      <c r="A136" s="133" t="s">
        <v>1635</v>
      </c>
      <c r="B136" s="134" t="s">
        <v>2185</v>
      </c>
      <c r="C136" s="214">
        <f>'折込チラシ　申込書'!K185</f>
        <v>1135</v>
      </c>
      <c r="D136" s="80"/>
      <c r="E136" s="361"/>
      <c r="F136" s="361"/>
      <c r="G136" s="361"/>
    </row>
    <row r="137" spans="1:7" ht="17.45" customHeight="1" x14ac:dyDescent="0.15">
      <c r="A137" s="275"/>
      <c r="B137" s="123"/>
      <c r="C137" s="178"/>
      <c r="D137" s="80"/>
    </row>
    <row r="138" spans="1:7" ht="17.45" customHeight="1" thickBot="1" x14ac:dyDescent="0.2">
      <c r="A138" s="398"/>
      <c r="B138" s="399"/>
      <c r="C138" s="399"/>
      <c r="D138" s="158"/>
      <c r="G138" s="179"/>
    </row>
    <row r="139" spans="1:7" ht="17.45" customHeight="1" x14ac:dyDescent="0.15">
      <c r="A139" s="115"/>
      <c r="B139" s="365" t="s">
        <v>41</v>
      </c>
      <c r="C139" s="363">
        <f>SUM(C141:C155)</f>
        <v>1960</v>
      </c>
      <c r="D139" s="81"/>
      <c r="E139" s="116"/>
      <c r="F139" s="117" t="s">
        <v>27</v>
      </c>
      <c r="G139" s="211">
        <f>SUM(G140:G149)</f>
        <v>7230</v>
      </c>
    </row>
    <row r="140" spans="1:7" ht="17.45" customHeight="1" x14ac:dyDescent="0.15">
      <c r="A140" s="116"/>
      <c r="B140" s="366"/>
      <c r="C140" s="364"/>
      <c r="D140" s="81"/>
      <c r="E140" s="121" t="s">
        <v>1465</v>
      </c>
      <c r="F140" s="119" t="s">
        <v>527</v>
      </c>
      <c r="G140" s="213">
        <f>'折込チラシ　申込書'!K257</f>
        <v>1040</v>
      </c>
    </row>
    <row r="141" spans="1:7" ht="17.45" customHeight="1" x14ac:dyDescent="0.15">
      <c r="A141" s="121" t="s">
        <v>1237</v>
      </c>
      <c r="B141" s="119" t="s">
        <v>460</v>
      </c>
      <c r="C141" s="213">
        <f>'折込チラシ　申込書'!K223</f>
        <v>165</v>
      </c>
      <c r="D141" s="80"/>
      <c r="E141" s="121" t="s">
        <v>1466</v>
      </c>
      <c r="F141" s="119" t="s">
        <v>529</v>
      </c>
      <c r="G141" s="213">
        <f>'折込チラシ　申込書'!K258</f>
        <v>1105</v>
      </c>
    </row>
    <row r="142" spans="1:7" ht="17.45" customHeight="1" x14ac:dyDescent="0.15">
      <c r="A142" s="121" t="s">
        <v>1238</v>
      </c>
      <c r="B142" s="119" t="s">
        <v>462</v>
      </c>
      <c r="C142" s="213">
        <f>'折込チラシ　申込書'!K224</f>
        <v>90</v>
      </c>
      <c r="D142" s="80"/>
      <c r="E142" s="121" t="s">
        <v>1467</v>
      </c>
      <c r="F142" s="119" t="s">
        <v>531</v>
      </c>
      <c r="G142" s="213">
        <f>'折込チラシ　申込書'!K259</f>
        <v>1155</v>
      </c>
    </row>
    <row r="143" spans="1:7" ht="17.45" customHeight="1" x14ac:dyDescent="0.15">
      <c r="A143" s="121" t="s">
        <v>1239</v>
      </c>
      <c r="B143" s="119" t="s">
        <v>464</v>
      </c>
      <c r="C143" s="213">
        <f>'折込チラシ　申込書'!K225</f>
        <v>160</v>
      </c>
      <c r="D143" s="80"/>
      <c r="E143" s="121" t="s">
        <v>1468</v>
      </c>
      <c r="F143" s="119" t="s">
        <v>533</v>
      </c>
      <c r="G143" s="213">
        <f>'折込チラシ　申込書'!K260</f>
        <v>465</v>
      </c>
    </row>
    <row r="144" spans="1:7" ht="17.45" customHeight="1" x14ac:dyDescent="0.15">
      <c r="A144" s="121" t="s">
        <v>1240</v>
      </c>
      <c r="B144" s="119" t="s">
        <v>466</v>
      </c>
      <c r="C144" s="213">
        <f>'折込チラシ　申込書'!K226</f>
        <v>665</v>
      </c>
      <c r="D144" s="80"/>
      <c r="E144" s="121" t="s">
        <v>1469</v>
      </c>
      <c r="F144" s="119" t="s">
        <v>535</v>
      </c>
      <c r="G144" s="213">
        <f>'折込チラシ　申込書'!K261</f>
        <v>280</v>
      </c>
    </row>
    <row r="145" spans="1:11" ht="17.45" customHeight="1" x14ac:dyDescent="0.15">
      <c r="A145" s="121" t="s">
        <v>1241</v>
      </c>
      <c r="B145" s="119" t="s">
        <v>468</v>
      </c>
      <c r="C145" s="213">
        <f>'折込チラシ　申込書'!K227</f>
        <v>75</v>
      </c>
      <c r="D145" s="80"/>
      <c r="E145" s="250" t="s">
        <v>1470</v>
      </c>
      <c r="F145" s="251" t="s">
        <v>2411</v>
      </c>
      <c r="G145" s="252">
        <f>'折込チラシ　申込書'!K262</f>
        <v>890</v>
      </c>
    </row>
    <row r="146" spans="1:11" ht="17.45" customHeight="1" x14ac:dyDescent="0.15">
      <c r="A146" s="121" t="s">
        <v>1242</v>
      </c>
      <c r="B146" s="119" t="s">
        <v>470</v>
      </c>
      <c r="C146" s="213">
        <f>'折込チラシ　申込書'!K228</f>
        <v>55</v>
      </c>
      <c r="D146" s="80"/>
      <c r="E146" s="250" t="s">
        <v>1471</v>
      </c>
      <c r="F146" s="251" t="s">
        <v>2416</v>
      </c>
      <c r="G146" s="252">
        <f>'折込チラシ　申込書'!K263</f>
        <v>590</v>
      </c>
    </row>
    <row r="147" spans="1:11" ht="17.45" customHeight="1" x14ac:dyDescent="0.15">
      <c r="A147" s="121" t="s">
        <v>1243</v>
      </c>
      <c r="B147" s="119" t="s">
        <v>472</v>
      </c>
      <c r="C147" s="213">
        <f>'折込チラシ　申込書'!K229</f>
        <v>75</v>
      </c>
      <c r="D147" s="80"/>
      <c r="E147" s="250" t="s">
        <v>1472</v>
      </c>
      <c r="F147" s="251" t="s">
        <v>541</v>
      </c>
      <c r="G147" s="252">
        <f>'折込チラシ　申込書'!K264</f>
        <v>1085</v>
      </c>
    </row>
    <row r="148" spans="1:11" ht="17.45" customHeight="1" x14ac:dyDescent="0.15">
      <c r="A148" s="121" t="s">
        <v>1244</v>
      </c>
      <c r="B148" s="119" t="s">
        <v>474</v>
      </c>
      <c r="C148" s="213">
        <f>'折込チラシ　申込書'!K230</f>
        <v>105</v>
      </c>
      <c r="D148" s="80"/>
      <c r="E148" s="121" t="s">
        <v>1473</v>
      </c>
      <c r="F148" s="119" t="s">
        <v>543</v>
      </c>
      <c r="G148" s="213">
        <f>'折込チラシ　申込書'!K265</f>
        <v>395</v>
      </c>
    </row>
    <row r="149" spans="1:11" ht="17.45" customHeight="1" thickBot="1" x14ac:dyDescent="0.2">
      <c r="A149" s="121" t="s">
        <v>1245</v>
      </c>
      <c r="B149" s="119" t="s">
        <v>476</v>
      </c>
      <c r="C149" s="213">
        <f>'折込チラシ　申込書'!K231</f>
        <v>140</v>
      </c>
      <c r="D149" s="80"/>
      <c r="E149" s="133" t="s">
        <v>1474</v>
      </c>
      <c r="F149" s="134" t="s">
        <v>545</v>
      </c>
      <c r="G149" s="214">
        <f>'折込チラシ　申込書'!K266</f>
        <v>225</v>
      </c>
    </row>
    <row r="150" spans="1:11" ht="17.45" customHeight="1" x14ac:dyDescent="0.15">
      <c r="A150" s="121" t="s">
        <v>1246</v>
      </c>
      <c r="B150" s="119" t="s">
        <v>478</v>
      </c>
      <c r="C150" s="213">
        <f>'折込チラシ　申込書'!K232</f>
        <v>45</v>
      </c>
      <c r="D150" s="80"/>
      <c r="E150" s="360" t="s">
        <v>2482</v>
      </c>
      <c r="F150" s="360"/>
      <c r="G150" s="360"/>
      <c r="I150" s="361"/>
      <c r="J150" s="361"/>
      <c r="K150" s="361"/>
    </row>
    <row r="151" spans="1:11" ht="17.45" customHeight="1" thickBot="1" x14ac:dyDescent="0.2">
      <c r="A151" s="121" t="s">
        <v>1247</v>
      </c>
      <c r="B151" s="119" t="s">
        <v>480</v>
      </c>
      <c r="C151" s="213">
        <f>'折込チラシ　申込書'!K233</f>
        <v>85</v>
      </c>
      <c r="D151" s="80"/>
    </row>
    <row r="152" spans="1:11" ht="17.45" customHeight="1" x14ac:dyDescent="0.15">
      <c r="A152" s="121" t="s">
        <v>1248</v>
      </c>
      <c r="B152" s="119" t="s">
        <v>482</v>
      </c>
      <c r="C152" s="213">
        <f>'折込チラシ　申込書'!K234</f>
        <v>45</v>
      </c>
      <c r="D152" s="80"/>
      <c r="E152" s="115"/>
      <c r="F152" s="368" t="s">
        <v>39</v>
      </c>
      <c r="G152" s="389">
        <f>SUM(G154:G159)</f>
        <v>1495</v>
      </c>
    </row>
    <row r="153" spans="1:11" ht="17.45" customHeight="1" x14ac:dyDescent="0.15">
      <c r="A153" s="121" t="s">
        <v>1249</v>
      </c>
      <c r="B153" s="119" t="s">
        <v>484</v>
      </c>
      <c r="C153" s="213">
        <f>'折込チラシ　申込書'!K235</f>
        <v>130</v>
      </c>
      <c r="D153" s="80"/>
      <c r="E153" s="116"/>
      <c r="F153" s="369"/>
      <c r="G153" s="390"/>
    </row>
    <row r="154" spans="1:11" ht="17.45" customHeight="1" x14ac:dyDescent="0.15">
      <c r="A154" s="121" t="s">
        <v>1250</v>
      </c>
      <c r="B154" s="119" t="s">
        <v>486</v>
      </c>
      <c r="C154" s="213">
        <f>'折込チラシ　申込書'!K236</f>
        <v>110</v>
      </c>
      <c r="D154" s="80"/>
      <c r="E154" s="245" t="s">
        <v>1475</v>
      </c>
      <c r="F154" s="246" t="s">
        <v>554</v>
      </c>
      <c r="G154" s="247">
        <f>'折込チラシ　申込書'!K270</f>
        <v>255</v>
      </c>
    </row>
    <row r="155" spans="1:11" ht="17.45" customHeight="1" thickBot="1" x14ac:dyDescent="0.2">
      <c r="A155" s="133" t="s">
        <v>1251</v>
      </c>
      <c r="B155" s="134" t="s">
        <v>488</v>
      </c>
      <c r="C155" s="214">
        <f>'折込チラシ　申込書'!K237</f>
        <v>15</v>
      </c>
      <c r="D155" s="80"/>
      <c r="E155" s="307" t="s">
        <v>1476</v>
      </c>
      <c r="F155" s="122" t="s">
        <v>2485</v>
      </c>
      <c r="G155" s="212">
        <f>'折込チラシ　申込書'!K271</f>
        <v>0</v>
      </c>
    </row>
    <row r="156" spans="1:11" ht="17.45" customHeight="1" thickBot="1" x14ac:dyDescent="0.2">
      <c r="A156" s="124"/>
      <c r="C156" s="179"/>
      <c r="D156" s="85"/>
      <c r="E156" s="121" t="s">
        <v>1477</v>
      </c>
      <c r="F156" s="119" t="s">
        <v>558</v>
      </c>
      <c r="G156" s="213">
        <f>'折込チラシ　申込書'!K272</f>
        <v>430</v>
      </c>
    </row>
    <row r="157" spans="1:11" ht="17.45" customHeight="1" x14ac:dyDescent="0.15">
      <c r="A157" s="115"/>
      <c r="B157" s="365" t="s">
        <v>7</v>
      </c>
      <c r="C157" s="363">
        <f>SUM(C159:C164)</f>
        <v>890</v>
      </c>
      <c r="D157" s="85"/>
      <c r="E157" s="121" t="s">
        <v>1616</v>
      </c>
      <c r="F157" s="119" t="s">
        <v>1617</v>
      </c>
      <c r="G157" s="213">
        <f>'折込チラシ　申込書'!K273</f>
        <v>415</v>
      </c>
    </row>
    <row r="158" spans="1:11" ht="17.45" customHeight="1" x14ac:dyDescent="0.15">
      <c r="A158" s="116"/>
      <c r="B158" s="366"/>
      <c r="C158" s="364"/>
      <c r="D158" s="81"/>
      <c r="E158" s="121" t="s">
        <v>1618</v>
      </c>
      <c r="F158" s="119" t="s">
        <v>1619</v>
      </c>
      <c r="G158" s="213">
        <f>'折込チラシ　申込書'!K274</f>
        <v>395</v>
      </c>
    </row>
    <row r="159" spans="1:11" ht="17.45" customHeight="1" thickBot="1" x14ac:dyDescent="0.2">
      <c r="A159" s="121" t="s">
        <v>1252</v>
      </c>
      <c r="B159" s="119" t="s">
        <v>493</v>
      </c>
      <c r="C159" s="213">
        <f>'折込チラシ　申込書'!K239</f>
        <v>170</v>
      </c>
      <c r="D159" s="81"/>
      <c r="E159" s="133"/>
      <c r="F159" s="134"/>
      <c r="G159" s="214"/>
    </row>
    <row r="160" spans="1:11" ht="17.45" customHeight="1" x14ac:dyDescent="0.15">
      <c r="A160" s="121" t="s">
        <v>1253</v>
      </c>
      <c r="B160" s="119" t="s">
        <v>495</v>
      </c>
      <c r="C160" s="213">
        <f>'折込チラシ　申込書'!K240</f>
        <v>20</v>
      </c>
      <c r="D160" s="80"/>
      <c r="E160" s="396"/>
      <c r="F160" s="396"/>
      <c r="G160" s="396"/>
      <c r="I160" s="361"/>
      <c r="J160" s="361"/>
      <c r="K160" s="361"/>
    </row>
    <row r="161" spans="1:11" ht="17.45" customHeight="1" thickBot="1" x14ac:dyDescent="0.2">
      <c r="A161" s="121" t="s">
        <v>1254</v>
      </c>
      <c r="B161" s="119" t="s">
        <v>499</v>
      </c>
      <c r="C161" s="213">
        <f>'折込チラシ　申込書'!K242</f>
        <v>455</v>
      </c>
      <c r="D161" s="80"/>
      <c r="I161" s="361"/>
      <c r="J161" s="361"/>
      <c r="K161" s="361"/>
    </row>
    <row r="162" spans="1:11" ht="17.45" customHeight="1" x14ac:dyDescent="0.15">
      <c r="A162" s="121" t="s">
        <v>1255</v>
      </c>
      <c r="B162" s="119" t="s">
        <v>501</v>
      </c>
      <c r="C162" s="213">
        <f>'折込チラシ　申込書'!K243</f>
        <v>80</v>
      </c>
      <c r="D162" s="80"/>
      <c r="E162" s="115" t="s">
        <v>17</v>
      </c>
      <c r="F162" s="365" t="s">
        <v>8</v>
      </c>
      <c r="G162" s="363">
        <f>SUM(G164:G166)</f>
        <v>1350</v>
      </c>
      <c r="I162" s="140"/>
      <c r="J162" s="125"/>
      <c r="K162" s="183"/>
    </row>
    <row r="163" spans="1:11" ht="17.45" customHeight="1" x14ac:dyDescent="0.15">
      <c r="A163" s="121" t="s">
        <v>1256</v>
      </c>
      <c r="B163" s="119" t="s">
        <v>503</v>
      </c>
      <c r="C163" s="213">
        <f>'折込チラシ　申込書'!K244</f>
        <v>165</v>
      </c>
      <c r="D163" s="80"/>
      <c r="E163" s="116"/>
      <c r="F163" s="366"/>
      <c r="G163" s="364"/>
      <c r="I163" s="361"/>
      <c r="J163" s="361"/>
      <c r="K163" s="361"/>
    </row>
    <row r="164" spans="1:11" ht="17.45" customHeight="1" thickBot="1" x14ac:dyDescent="0.2">
      <c r="A164" s="133"/>
      <c r="B164" s="134"/>
      <c r="C164" s="214"/>
      <c r="D164" s="80"/>
      <c r="E164" s="121" t="s">
        <v>1478</v>
      </c>
      <c r="F164" s="119" t="s">
        <v>563</v>
      </c>
      <c r="G164" s="213">
        <f>'折込チラシ　申込書'!K276</f>
        <v>340</v>
      </c>
    </row>
    <row r="165" spans="1:11" ht="17.45" customHeight="1" x14ac:dyDescent="0.15">
      <c r="A165" s="360" t="s">
        <v>2481</v>
      </c>
      <c r="B165" s="360"/>
      <c r="C165" s="360"/>
      <c r="D165" s="80"/>
      <c r="E165" s="248" t="s">
        <v>1479</v>
      </c>
      <c r="F165" s="119" t="s">
        <v>565</v>
      </c>
      <c r="G165" s="249">
        <f>'折込チラシ　申込書'!K277</f>
        <v>345</v>
      </c>
    </row>
    <row r="166" spans="1:11" ht="17.45" customHeight="1" x14ac:dyDescent="0.15">
      <c r="A166" s="361"/>
      <c r="B166" s="361"/>
      <c r="C166" s="361"/>
      <c r="D166" s="82"/>
      <c r="E166" s="248" t="s">
        <v>1480</v>
      </c>
      <c r="F166" s="119" t="s">
        <v>567</v>
      </c>
      <c r="G166" s="249">
        <f>'折込チラシ　申込書'!K278</f>
        <v>665</v>
      </c>
    </row>
    <row r="167" spans="1:11" ht="17.45" customHeight="1" thickBot="1" x14ac:dyDescent="0.2">
      <c r="A167" s="135"/>
      <c r="B167" s="136"/>
      <c r="C167" s="181"/>
      <c r="D167" s="82"/>
    </row>
    <row r="168" spans="1:11" ht="17.45" customHeight="1" x14ac:dyDescent="0.15">
      <c r="A168" s="115"/>
      <c r="B168" s="365" t="s">
        <v>1</v>
      </c>
      <c r="C168" s="363">
        <f>C170+G139</f>
        <v>12005</v>
      </c>
      <c r="D168" s="81"/>
      <c r="E168" s="115"/>
      <c r="F168" s="365" t="s">
        <v>40</v>
      </c>
      <c r="G168" s="363">
        <f>SUM(G170:G181)</f>
        <v>3690</v>
      </c>
    </row>
    <row r="169" spans="1:11" ht="17.45" customHeight="1" x14ac:dyDescent="0.15">
      <c r="A169" s="116"/>
      <c r="B169" s="366"/>
      <c r="C169" s="364"/>
      <c r="D169" s="81"/>
      <c r="E169" s="116"/>
      <c r="F169" s="366"/>
      <c r="G169" s="364"/>
      <c r="I169" s="275"/>
      <c r="J169" s="123"/>
      <c r="K169" s="178"/>
    </row>
    <row r="170" spans="1:11" ht="17.45" customHeight="1" x14ac:dyDescent="0.15">
      <c r="A170" s="116"/>
      <c r="B170" s="117" t="s">
        <v>26</v>
      </c>
      <c r="C170" s="211">
        <f>SUM(C171:C179)</f>
        <v>4775</v>
      </c>
      <c r="D170" s="81"/>
      <c r="E170" s="121" t="s">
        <v>1481</v>
      </c>
      <c r="F170" s="119" t="s">
        <v>572</v>
      </c>
      <c r="G170" s="213">
        <f>'折込チラシ　申込書'!K280</f>
        <v>330</v>
      </c>
    </row>
    <row r="171" spans="1:11" ht="17.45" customHeight="1" x14ac:dyDescent="0.15">
      <c r="A171" s="121" t="s">
        <v>1257</v>
      </c>
      <c r="B171" s="119" t="s">
        <v>508</v>
      </c>
      <c r="C171" s="213">
        <f>'折込チラシ　申込書'!K247</f>
        <v>790</v>
      </c>
      <c r="D171" s="80"/>
      <c r="E171" s="121" t="s">
        <v>1482</v>
      </c>
      <c r="F171" s="119" t="s">
        <v>574</v>
      </c>
      <c r="G171" s="213">
        <f>'折込チラシ　申込書'!K281</f>
        <v>175</v>
      </c>
    </row>
    <row r="172" spans="1:11" ht="17.45" customHeight="1" x14ac:dyDescent="0.15">
      <c r="A172" s="121" t="s">
        <v>1258</v>
      </c>
      <c r="B172" s="119" t="s">
        <v>510</v>
      </c>
      <c r="C172" s="213">
        <f>'折込チラシ　申込書'!K248</f>
        <v>350</v>
      </c>
      <c r="D172" s="80"/>
      <c r="E172" s="307" t="s">
        <v>1483</v>
      </c>
      <c r="F172" s="122" t="s">
        <v>2521</v>
      </c>
      <c r="G172" s="212">
        <f>'折込チラシ　申込書'!K282</f>
        <v>0</v>
      </c>
    </row>
    <row r="173" spans="1:11" ht="17.45" customHeight="1" x14ac:dyDescent="0.15">
      <c r="A173" s="121" t="s">
        <v>1259</v>
      </c>
      <c r="B173" s="119" t="s">
        <v>512</v>
      </c>
      <c r="C173" s="213">
        <f>'折込チラシ　申込書'!K249</f>
        <v>1120</v>
      </c>
      <c r="D173" s="80"/>
      <c r="E173" s="121" t="s">
        <v>1484</v>
      </c>
      <c r="F173" s="119" t="s">
        <v>578</v>
      </c>
      <c r="G173" s="213">
        <f>'折込チラシ　申込書'!K283</f>
        <v>325</v>
      </c>
    </row>
    <row r="174" spans="1:11" ht="17.45" customHeight="1" x14ac:dyDescent="0.15">
      <c r="A174" s="121" t="s">
        <v>1260</v>
      </c>
      <c r="B174" s="119" t="s">
        <v>514</v>
      </c>
      <c r="C174" s="213">
        <f>'折込チラシ　申込書'!K250</f>
        <v>840</v>
      </c>
      <c r="D174" s="80"/>
      <c r="E174" s="121" t="s">
        <v>1485</v>
      </c>
      <c r="F174" s="119" t="s">
        <v>580</v>
      </c>
      <c r="G174" s="213">
        <f>'折込チラシ　申込書'!K284</f>
        <v>435</v>
      </c>
    </row>
    <row r="175" spans="1:11" ht="17.45" customHeight="1" x14ac:dyDescent="0.15">
      <c r="A175" s="121" t="s">
        <v>1261</v>
      </c>
      <c r="B175" s="119" t="s">
        <v>516</v>
      </c>
      <c r="C175" s="213">
        <f>'折込チラシ　申込書'!K251</f>
        <v>280</v>
      </c>
      <c r="D175" s="80"/>
      <c r="E175" s="121" t="s">
        <v>1486</v>
      </c>
      <c r="F175" s="119" t="s">
        <v>582</v>
      </c>
      <c r="G175" s="213">
        <f>'折込チラシ　申込書'!K285</f>
        <v>305</v>
      </c>
    </row>
    <row r="176" spans="1:11" ht="17.45" customHeight="1" x14ac:dyDescent="0.15">
      <c r="A176" s="121" t="s">
        <v>1262</v>
      </c>
      <c r="B176" s="119" t="s">
        <v>518</v>
      </c>
      <c r="C176" s="213">
        <f>'折込チラシ　申込書'!K252</f>
        <v>380</v>
      </c>
      <c r="D176" s="80"/>
      <c r="E176" s="121" t="s">
        <v>1487</v>
      </c>
      <c r="F176" s="119" t="s">
        <v>584</v>
      </c>
      <c r="G176" s="213">
        <f>'折込チラシ　申込書'!K286</f>
        <v>295</v>
      </c>
    </row>
    <row r="177" spans="1:7" ht="17.45" customHeight="1" x14ac:dyDescent="0.15">
      <c r="A177" s="121" t="s">
        <v>1263</v>
      </c>
      <c r="B177" s="119" t="s">
        <v>520</v>
      </c>
      <c r="C177" s="213">
        <f>'折込チラシ　申込書'!K253</f>
        <v>585</v>
      </c>
      <c r="D177" s="80"/>
      <c r="E177" s="121" t="s">
        <v>1488</v>
      </c>
      <c r="F177" s="119" t="s">
        <v>586</v>
      </c>
      <c r="G177" s="213">
        <f>'折込チラシ　申込書'!K287</f>
        <v>310</v>
      </c>
    </row>
    <row r="178" spans="1:7" ht="17.45" customHeight="1" x14ac:dyDescent="0.15">
      <c r="A178" s="121" t="s">
        <v>1264</v>
      </c>
      <c r="B178" s="119" t="s">
        <v>522</v>
      </c>
      <c r="C178" s="213">
        <f>'折込チラシ　申込書'!K254</f>
        <v>405</v>
      </c>
      <c r="D178" s="80"/>
      <c r="E178" s="121" t="s">
        <v>1489</v>
      </c>
      <c r="F178" s="119" t="s">
        <v>588</v>
      </c>
      <c r="G178" s="213">
        <f>'折込チラシ　申込書'!K288</f>
        <v>475</v>
      </c>
    </row>
    <row r="179" spans="1:7" ht="17.45" customHeight="1" thickBot="1" x14ac:dyDescent="0.2">
      <c r="A179" s="133" t="s">
        <v>1265</v>
      </c>
      <c r="B179" s="134" t="s">
        <v>524</v>
      </c>
      <c r="C179" s="214">
        <f>'折込チラシ　申込書'!K255</f>
        <v>25</v>
      </c>
      <c r="D179" s="80"/>
      <c r="E179" s="121" t="s">
        <v>1490</v>
      </c>
      <c r="F179" s="119" t="s">
        <v>590</v>
      </c>
      <c r="G179" s="213">
        <f>'折込チラシ　申込書'!K289</f>
        <v>655</v>
      </c>
    </row>
    <row r="180" spans="1:7" ht="17.45" customHeight="1" x14ac:dyDescent="0.15">
      <c r="A180" s="360" t="s">
        <v>2483</v>
      </c>
      <c r="B180" s="360"/>
      <c r="C180" s="360"/>
      <c r="D180" s="80"/>
      <c r="E180" s="121" t="s">
        <v>1491</v>
      </c>
      <c r="F180" s="119" t="s">
        <v>592</v>
      </c>
      <c r="G180" s="213">
        <f>'折込チラシ　申込書'!K290</f>
        <v>70</v>
      </c>
    </row>
    <row r="181" spans="1:7" ht="17.45" customHeight="1" thickBot="1" x14ac:dyDescent="0.2">
      <c r="A181" s="360" t="s">
        <v>2484</v>
      </c>
      <c r="B181" s="360"/>
      <c r="C181" s="360"/>
      <c r="D181" s="85"/>
      <c r="E181" s="133" t="s">
        <v>1492</v>
      </c>
      <c r="F181" s="134" t="s">
        <v>594</v>
      </c>
      <c r="G181" s="214">
        <f>'折込チラシ　申込書'!K291</f>
        <v>315</v>
      </c>
    </row>
    <row r="182" spans="1:7" ht="17.45" customHeight="1" x14ac:dyDescent="0.15">
      <c r="A182" s="372"/>
      <c r="B182" s="361"/>
      <c r="C182" s="361"/>
      <c r="D182" s="85"/>
      <c r="E182" s="360" t="s">
        <v>2519</v>
      </c>
      <c r="F182" s="360"/>
      <c r="G182" s="360"/>
    </row>
    <row r="183" spans="1:7" ht="17.45" customHeight="1" thickBot="1" x14ac:dyDescent="0.2">
      <c r="A183" s="223"/>
      <c r="B183" s="224"/>
      <c r="C183" s="177"/>
      <c r="D183" s="85"/>
      <c r="E183" s="360" t="s">
        <v>2520</v>
      </c>
      <c r="F183" s="360"/>
      <c r="G183" s="360"/>
    </row>
    <row r="184" spans="1:7" ht="17.45" customHeight="1" x14ac:dyDescent="0.15">
      <c r="A184" s="131"/>
      <c r="B184" s="368" t="s">
        <v>12</v>
      </c>
      <c r="C184" s="389">
        <f>C186+C207+C216+G184</f>
        <v>9105</v>
      </c>
      <c r="D184" s="81"/>
      <c r="E184" s="128"/>
      <c r="F184" s="129" t="s">
        <v>1611</v>
      </c>
      <c r="G184" s="218">
        <f>SUM(G185:G191)</f>
        <v>1735</v>
      </c>
    </row>
    <row r="185" spans="1:7" ht="17.45" customHeight="1" x14ac:dyDescent="0.15">
      <c r="A185" s="124"/>
      <c r="B185" s="369"/>
      <c r="C185" s="390"/>
      <c r="D185" s="81"/>
      <c r="E185" s="121" t="s">
        <v>1493</v>
      </c>
      <c r="F185" s="119" t="s">
        <v>668</v>
      </c>
      <c r="G185" s="213">
        <f>'折込チラシ　申込書'!K330</f>
        <v>355</v>
      </c>
    </row>
    <row r="186" spans="1:7" ht="17.45" customHeight="1" x14ac:dyDescent="0.15">
      <c r="A186" s="130"/>
      <c r="B186" s="120" t="s">
        <v>1608</v>
      </c>
      <c r="C186" s="222">
        <f>SUM(C187:C202)</f>
        <v>5845</v>
      </c>
      <c r="D186" s="81"/>
      <c r="E186" s="121" t="s">
        <v>1494</v>
      </c>
      <c r="F186" s="119" t="s">
        <v>670</v>
      </c>
      <c r="G186" s="213">
        <f>'折込チラシ　申込書'!K331</f>
        <v>465</v>
      </c>
    </row>
    <row r="187" spans="1:7" ht="17.45" customHeight="1" x14ac:dyDescent="0.15">
      <c r="A187" s="121" t="s">
        <v>1266</v>
      </c>
      <c r="B187" s="119" t="s">
        <v>599</v>
      </c>
      <c r="C187" s="213">
        <f>'折込チラシ　申込書'!K294</f>
        <v>110</v>
      </c>
      <c r="D187" s="80"/>
      <c r="E187" s="121" t="s">
        <v>1495</v>
      </c>
      <c r="F187" s="119" t="s">
        <v>672</v>
      </c>
      <c r="G187" s="213">
        <f>'折込チラシ　申込書'!K332</f>
        <v>120</v>
      </c>
    </row>
    <row r="188" spans="1:7" ht="17.45" customHeight="1" x14ac:dyDescent="0.15">
      <c r="A188" s="121" t="s">
        <v>1267</v>
      </c>
      <c r="B188" s="119" t="s">
        <v>601</v>
      </c>
      <c r="C188" s="213">
        <f>'折込チラシ　申込書'!K295</f>
        <v>220</v>
      </c>
      <c r="D188" s="80"/>
      <c r="E188" s="121" t="s">
        <v>1496</v>
      </c>
      <c r="F188" s="119" t="s">
        <v>674</v>
      </c>
      <c r="G188" s="213">
        <f>'折込チラシ　申込書'!K333</f>
        <v>250</v>
      </c>
    </row>
    <row r="189" spans="1:7" ht="17.45" customHeight="1" x14ac:dyDescent="0.15">
      <c r="A189" s="121" t="s">
        <v>1268</v>
      </c>
      <c r="B189" s="119" t="s">
        <v>603</v>
      </c>
      <c r="C189" s="213">
        <f>'折込チラシ　申込書'!K296</f>
        <v>85</v>
      </c>
      <c r="D189" s="80"/>
      <c r="E189" s="121" t="s">
        <v>1497</v>
      </c>
      <c r="F189" s="119" t="s">
        <v>676</v>
      </c>
      <c r="G189" s="213">
        <f>'折込チラシ　申込書'!K334</f>
        <v>195</v>
      </c>
    </row>
    <row r="190" spans="1:7" ht="17.45" customHeight="1" x14ac:dyDescent="0.15">
      <c r="A190" s="121" t="s">
        <v>1269</v>
      </c>
      <c r="B190" s="119" t="s">
        <v>605</v>
      </c>
      <c r="C190" s="213">
        <f>'折込チラシ　申込書'!K297</f>
        <v>595</v>
      </c>
      <c r="D190" s="80"/>
      <c r="E190" s="121" t="s">
        <v>1498</v>
      </c>
      <c r="F190" s="119" t="s">
        <v>678</v>
      </c>
      <c r="G190" s="213">
        <f>'折込チラシ　申込書'!K335</f>
        <v>350</v>
      </c>
    </row>
    <row r="191" spans="1:7" ht="17.45" customHeight="1" thickBot="1" x14ac:dyDescent="0.2">
      <c r="A191" s="121" t="s">
        <v>1270</v>
      </c>
      <c r="B191" s="119" t="s">
        <v>607</v>
      </c>
      <c r="C191" s="213">
        <f>'折込チラシ　申込書'!K298</f>
        <v>760</v>
      </c>
      <c r="D191" s="80"/>
      <c r="E191" s="133"/>
      <c r="F191" s="219"/>
      <c r="G191" s="220"/>
    </row>
    <row r="192" spans="1:7" ht="17.45" customHeight="1" x14ac:dyDescent="0.15">
      <c r="A192" s="121" t="s">
        <v>1271</v>
      </c>
      <c r="B192" s="119" t="s">
        <v>609</v>
      </c>
      <c r="C192" s="213">
        <f>'折込チラシ　申込書'!K299</f>
        <v>195</v>
      </c>
      <c r="D192" s="80"/>
      <c r="E192" s="284"/>
      <c r="F192" s="282"/>
      <c r="G192" s="179"/>
    </row>
    <row r="193" spans="1:7" ht="17.45" customHeight="1" x14ac:dyDescent="0.15">
      <c r="A193" s="121" t="s">
        <v>1272</v>
      </c>
      <c r="B193" s="119" t="s">
        <v>611</v>
      </c>
      <c r="C193" s="213">
        <f>'折込チラシ　申込書'!K300</f>
        <v>355</v>
      </c>
      <c r="D193" s="80"/>
      <c r="E193" s="284"/>
      <c r="F193" s="282"/>
      <c r="G193" s="179"/>
    </row>
    <row r="194" spans="1:7" ht="17.45" customHeight="1" thickBot="1" x14ac:dyDescent="0.2">
      <c r="A194" s="121" t="s">
        <v>1273</v>
      </c>
      <c r="B194" s="119" t="s">
        <v>613</v>
      </c>
      <c r="C194" s="213">
        <f>'折込チラシ　申込書'!K301</f>
        <v>680</v>
      </c>
      <c r="D194" s="80"/>
      <c r="F194" s="285"/>
      <c r="G194" s="177"/>
    </row>
    <row r="195" spans="1:7" ht="17.45" customHeight="1" x14ac:dyDescent="0.15">
      <c r="A195" s="121" t="s">
        <v>1274</v>
      </c>
      <c r="B195" s="119" t="s">
        <v>615</v>
      </c>
      <c r="C195" s="213">
        <f>'折込チラシ　申込書'!K302</f>
        <v>675</v>
      </c>
      <c r="D195" s="80"/>
      <c r="E195" s="131"/>
      <c r="F195" s="368" t="s">
        <v>2</v>
      </c>
      <c r="G195" s="370">
        <f>SUM(G197+G218+C229+C241+C249)</f>
        <v>5380</v>
      </c>
    </row>
    <row r="196" spans="1:7" ht="17.45" customHeight="1" x14ac:dyDescent="0.15">
      <c r="A196" s="121" t="s">
        <v>1275</v>
      </c>
      <c r="B196" s="119" t="s">
        <v>617</v>
      </c>
      <c r="C196" s="213">
        <f>'折込チラシ　申込書'!K303</f>
        <v>350</v>
      </c>
      <c r="D196" s="80"/>
      <c r="E196" s="124"/>
      <c r="F196" s="369"/>
      <c r="G196" s="371"/>
    </row>
    <row r="197" spans="1:7" ht="17.45" customHeight="1" x14ac:dyDescent="0.15">
      <c r="A197" s="121" t="s">
        <v>1276</v>
      </c>
      <c r="B197" s="119" t="s">
        <v>619</v>
      </c>
      <c r="C197" s="213">
        <f>'折込チラシ　申込書'!K304</f>
        <v>160</v>
      </c>
      <c r="D197" s="80"/>
      <c r="E197" s="130"/>
      <c r="F197" s="120" t="s">
        <v>28</v>
      </c>
      <c r="G197" s="222">
        <f>SUM(G198:G213)</f>
        <v>3515</v>
      </c>
    </row>
    <row r="198" spans="1:7" ht="17.45" customHeight="1" x14ac:dyDescent="0.15">
      <c r="A198" s="121" t="s">
        <v>1277</v>
      </c>
      <c r="B198" s="119" t="s">
        <v>621</v>
      </c>
      <c r="C198" s="213">
        <f>'折込チラシ　申込書'!K305</f>
        <v>140</v>
      </c>
      <c r="D198" s="80"/>
      <c r="E198" s="121" t="s">
        <v>1499</v>
      </c>
      <c r="F198" s="119" t="s">
        <v>685</v>
      </c>
      <c r="G198" s="213">
        <f>'折込チラシ　申込書'!K339</f>
        <v>20</v>
      </c>
    </row>
    <row r="199" spans="1:7" ht="17.45" customHeight="1" x14ac:dyDescent="0.15">
      <c r="A199" s="307" t="s">
        <v>1278</v>
      </c>
      <c r="B199" s="122" t="s">
        <v>2497</v>
      </c>
      <c r="C199" s="213">
        <f>'折込チラシ　申込書'!K306</f>
        <v>0</v>
      </c>
      <c r="D199" s="80"/>
      <c r="E199" s="121" t="s">
        <v>1500</v>
      </c>
      <c r="F199" s="119" t="s">
        <v>687</v>
      </c>
      <c r="G199" s="213">
        <f>'折込チラシ　申込書'!K340</f>
        <v>40</v>
      </c>
    </row>
    <row r="200" spans="1:7" ht="17.45" customHeight="1" x14ac:dyDescent="0.15">
      <c r="A200" s="121" t="s">
        <v>1279</v>
      </c>
      <c r="B200" s="119" t="s">
        <v>625</v>
      </c>
      <c r="C200" s="213">
        <f>'折込チラシ　申込書'!K307</f>
        <v>1140</v>
      </c>
      <c r="D200" s="80"/>
      <c r="E200" s="121" t="s">
        <v>1501</v>
      </c>
      <c r="F200" s="119" t="s">
        <v>689</v>
      </c>
      <c r="G200" s="213">
        <f>'折込チラシ　申込書'!K341</f>
        <v>25</v>
      </c>
    </row>
    <row r="201" spans="1:7" ht="17.45" customHeight="1" x14ac:dyDescent="0.15">
      <c r="A201" s="121" t="s">
        <v>1280</v>
      </c>
      <c r="B201" s="119" t="s">
        <v>627</v>
      </c>
      <c r="C201" s="213">
        <f>'折込チラシ　申込書'!K308</f>
        <v>245</v>
      </c>
      <c r="D201" s="80"/>
      <c r="E201" s="121" t="s">
        <v>1502</v>
      </c>
      <c r="F201" s="119" t="s">
        <v>691</v>
      </c>
      <c r="G201" s="213">
        <f>'折込チラシ　申込書'!K342</f>
        <v>35</v>
      </c>
    </row>
    <row r="202" spans="1:7" ht="17.45" customHeight="1" thickBot="1" x14ac:dyDescent="0.2">
      <c r="A202" s="133" t="s">
        <v>1281</v>
      </c>
      <c r="B202" s="134" t="s">
        <v>631</v>
      </c>
      <c r="C202" s="214">
        <f>'折込チラシ　申込書'!K310</f>
        <v>135</v>
      </c>
      <c r="D202" s="80"/>
      <c r="E202" s="121" t="s">
        <v>1503</v>
      </c>
      <c r="F202" s="119" t="s">
        <v>693</v>
      </c>
      <c r="G202" s="213">
        <f>'折込チラシ　申込書'!K343</f>
        <v>50</v>
      </c>
    </row>
    <row r="203" spans="1:7" ht="17.45" customHeight="1" x14ac:dyDescent="0.15">
      <c r="A203" s="360" t="s">
        <v>2498</v>
      </c>
      <c r="B203" s="360"/>
      <c r="C203" s="360"/>
      <c r="D203" s="161"/>
      <c r="E203" s="121" t="s">
        <v>1504</v>
      </c>
      <c r="F203" s="119" t="s">
        <v>695</v>
      </c>
      <c r="G203" s="213">
        <f>'折込チラシ　申込書'!K344</f>
        <v>30</v>
      </c>
    </row>
    <row r="204" spans="1:7" ht="17.45" customHeight="1" x14ac:dyDescent="0.15">
      <c r="A204" s="360" t="s">
        <v>2499</v>
      </c>
      <c r="B204" s="360"/>
      <c r="C204" s="360"/>
      <c r="D204" s="80"/>
      <c r="E204" s="121" t="s">
        <v>1505</v>
      </c>
      <c r="F204" s="119" t="s">
        <v>697</v>
      </c>
      <c r="G204" s="213">
        <f>'折込チラシ　申込書'!K345</f>
        <v>335</v>
      </c>
    </row>
    <row r="205" spans="1:7" ht="17.45" customHeight="1" x14ac:dyDescent="0.15">
      <c r="A205" s="360" t="s">
        <v>2524</v>
      </c>
      <c r="B205" s="360"/>
      <c r="C205" s="360"/>
      <c r="D205" s="158"/>
      <c r="E205" s="121" t="s">
        <v>1506</v>
      </c>
      <c r="F205" s="119" t="s">
        <v>699</v>
      </c>
      <c r="G205" s="213">
        <f>'折込チラシ　申込書'!K346</f>
        <v>525</v>
      </c>
    </row>
    <row r="206" spans="1:7" ht="17.45" customHeight="1" thickBot="1" x14ac:dyDescent="0.2">
      <c r="A206" s="360" t="s">
        <v>2525</v>
      </c>
      <c r="B206" s="360"/>
      <c r="C206" s="360"/>
      <c r="D206" s="81"/>
      <c r="E206" s="121" t="s">
        <v>1507</v>
      </c>
      <c r="F206" s="119" t="s">
        <v>701</v>
      </c>
      <c r="G206" s="213">
        <f>'折込チラシ　申込書'!K347</f>
        <v>550</v>
      </c>
    </row>
    <row r="207" spans="1:7" ht="17.45" customHeight="1" x14ac:dyDescent="0.15">
      <c r="A207" s="128"/>
      <c r="B207" s="129" t="s">
        <v>1609</v>
      </c>
      <c r="C207" s="218">
        <f>SUM(C208:C213)</f>
        <v>940</v>
      </c>
      <c r="D207" s="80"/>
      <c r="E207" s="121" t="s">
        <v>1508</v>
      </c>
      <c r="F207" s="119" t="s">
        <v>703</v>
      </c>
      <c r="G207" s="213">
        <f>'折込チラシ　申込書'!K348</f>
        <v>495</v>
      </c>
    </row>
    <row r="208" spans="1:7" ht="17.45" customHeight="1" x14ac:dyDescent="0.15">
      <c r="A208" s="121" t="s">
        <v>1282</v>
      </c>
      <c r="B208" s="119" t="s">
        <v>634</v>
      </c>
      <c r="C208" s="213">
        <f>'折込チラシ　申込書'!K312</f>
        <v>190</v>
      </c>
      <c r="D208" s="80"/>
      <c r="E208" s="121" t="s">
        <v>1509</v>
      </c>
      <c r="F208" s="119" t="s">
        <v>705</v>
      </c>
      <c r="G208" s="213">
        <f>'折込チラシ　申込書'!K349</f>
        <v>255</v>
      </c>
    </row>
    <row r="209" spans="1:7" ht="17.45" customHeight="1" x14ac:dyDescent="0.15">
      <c r="A209" s="121" t="s">
        <v>1283</v>
      </c>
      <c r="B209" s="119" t="s">
        <v>640</v>
      </c>
      <c r="C209" s="213">
        <f>'折込チラシ　申込書'!K315</f>
        <v>380</v>
      </c>
      <c r="D209" s="161"/>
      <c r="E209" s="121" t="s">
        <v>1510</v>
      </c>
      <c r="F209" s="119" t="s">
        <v>707</v>
      </c>
      <c r="G209" s="213">
        <f>'折込チラシ　申込書'!K350</f>
        <v>90</v>
      </c>
    </row>
    <row r="210" spans="1:7" ht="17.45" customHeight="1" x14ac:dyDescent="0.15">
      <c r="A210" s="121" t="s">
        <v>1284</v>
      </c>
      <c r="B210" s="119" t="s">
        <v>642</v>
      </c>
      <c r="C210" s="213">
        <f>'折込チラシ　申込書'!K316</f>
        <v>335</v>
      </c>
      <c r="D210" s="80"/>
      <c r="E210" s="121" t="s">
        <v>1511</v>
      </c>
      <c r="F210" s="119" t="s">
        <v>709</v>
      </c>
      <c r="G210" s="213">
        <f>'折込チラシ　申込書'!K351</f>
        <v>590</v>
      </c>
    </row>
    <row r="211" spans="1:7" ht="17.45" customHeight="1" x14ac:dyDescent="0.15">
      <c r="A211" s="121" t="s">
        <v>1285</v>
      </c>
      <c r="B211" s="119" t="s">
        <v>644</v>
      </c>
      <c r="C211" s="213">
        <f>'折込チラシ　申込書'!K317</f>
        <v>10</v>
      </c>
      <c r="D211" s="80"/>
      <c r="E211" s="121" t="s">
        <v>1512</v>
      </c>
      <c r="F211" s="119" t="s">
        <v>711</v>
      </c>
      <c r="G211" s="213">
        <f>'折込チラシ　申込書'!K352</f>
        <v>85</v>
      </c>
    </row>
    <row r="212" spans="1:7" ht="17.45" customHeight="1" x14ac:dyDescent="0.15">
      <c r="A212" s="121" t="s">
        <v>1286</v>
      </c>
      <c r="B212" s="119" t="s">
        <v>646</v>
      </c>
      <c r="C212" s="213">
        <f>'折込チラシ　申込書'!K318</f>
        <v>25</v>
      </c>
      <c r="D212" s="80"/>
      <c r="E212" s="121" t="s">
        <v>1513</v>
      </c>
      <c r="F212" s="119" t="s">
        <v>713</v>
      </c>
      <c r="G212" s="213">
        <f>'折込チラシ　申込書'!K353</f>
        <v>330</v>
      </c>
    </row>
    <row r="213" spans="1:7" ht="17.45" customHeight="1" thickBot="1" x14ac:dyDescent="0.2">
      <c r="A213" s="272"/>
      <c r="B213" s="273"/>
      <c r="C213" s="274"/>
      <c r="D213" s="80"/>
      <c r="E213" s="133" t="s">
        <v>1514</v>
      </c>
      <c r="F213" s="134" t="s">
        <v>715</v>
      </c>
      <c r="G213" s="214">
        <f>'折込チラシ　申込書'!K354</f>
        <v>60</v>
      </c>
    </row>
    <row r="214" spans="1:7" ht="17.45" customHeight="1" x14ac:dyDescent="0.15">
      <c r="A214" s="275"/>
      <c r="B214" s="123"/>
      <c r="C214" s="178"/>
      <c r="D214" s="85"/>
      <c r="E214" s="361"/>
      <c r="F214" s="361"/>
      <c r="G214" s="361"/>
    </row>
    <row r="215" spans="1:7" ht="17.45" customHeight="1" thickBot="1" x14ac:dyDescent="0.2">
      <c r="D215" s="81"/>
      <c r="E215" s="284"/>
      <c r="F215" s="137"/>
      <c r="G215" s="286"/>
    </row>
    <row r="216" spans="1:7" ht="17.45" customHeight="1" x14ac:dyDescent="0.15">
      <c r="A216" s="128"/>
      <c r="B216" s="129" t="s">
        <v>1610</v>
      </c>
      <c r="C216" s="218">
        <f>SUM(C217:C225)</f>
        <v>585</v>
      </c>
      <c r="D216" s="161"/>
    </row>
    <row r="217" spans="1:7" ht="17.45" customHeight="1" thickBot="1" x14ac:dyDescent="0.2">
      <c r="A217" s="121" t="s">
        <v>1287</v>
      </c>
      <c r="B217" s="119" t="s">
        <v>651</v>
      </c>
      <c r="C217" s="213">
        <f>'折込チラシ　申込書'!K321</f>
        <v>90</v>
      </c>
      <c r="D217" s="80"/>
    </row>
    <row r="218" spans="1:7" ht="17.45" customHeight="1" x14ac:dyDescent="0.15">
      <c r="A218" s="121" t="s">
        <v>1288</v>
      </c>
      <c r="B218" s="119" t="s">
        <v>653</v>
      </c>
      <c r="C218" s="213">
        <f>'折込チラシ　申込書'!K322</f>
        <v>80</v>
      </c>
      <c r="D218" s="80"/>
      <c r="E218" s="128"/>
      <c r="F218" s="129" t="s">
        <v>29</v>
      </c>
      <c r="G218" s="218">
        <f>SUM(G219:G223)</f>
        <v>775</v>
      </c>
    </row>
    <row r="219" spans="1:7" ht="17.45" customHeight="1" x14ac:dyDescent="0.15">
      <c r="A219" s="121" t="s">
        <v>1289</v>
      </c>
      <c r="B219" s="119" t="s">
        <v>655</v>
      </c>
      <c r="C219" s="213">
        <f>'折込チラシ　申込書'!K323</f>
        <v>225</v>
      </c>
      <c r="D219" s="80"/>
      <c r="E219" s="121" t="s">
        <v>1515</v>
      </c>
      <c r="F219" s="119" t="s">
        <v>718</v>
      </c>
      <c r="G219" s="213">
        <f>'折込チラシ　申込書'!K356</f>
        <v>450</v>
      </c>
    </row>
    <row r="220" spans="1:7" ht="17.45" customHeight="1" x14ac:dyDescent="0.15">
      <c r="A220" s="121" t="s">
        <v>1290</v>
      </c>
      <c r="B220" s="119" t="s">
        <v>657</v>
      </c>
      <c r="C220" s="213">
        <f>'折込チラシ　申込書'!K324</f>
        <v>115</v>
      </c>
      <c r="D220" s="80"/>
      <c r="E220" s="121" t="s">
        <v>1516</v>
      </c>
      <c r="F220" s="119" t="s">
        <v>720</v>
      </c>
      <c r="G220" s="213">
        <f>'折込チラシ　申込書'!K357</f>
        <v>205</v>
      </c>
    </row>
    <row r="221" spans="1:7" ht="17.45" customHeight="1" x14ac:dyDescent="0.15">
      <c r="A221" s="307" t="s">
        <v>1291</v>
      </c>
      <c r="B221" s="122" t="s">
        <v>2486</v>
      </c>
      <c r="C221" s="212">
        <f>'折込チラシ　申込書'!K325</f>
        <v>0</v>
      </c>
      <c r="D221" s="80"/>
      <c r="E221" s="121" t="s">
        <v>1517</v>
      </c>
      <c r="F221" s="119" t="s">
        <v>722</v>
      </c>
      <c r="G221" s="213">
        <f>'折込チラシ　申込書'!K358</f>
        <v>30</v>
      </c>
    </row>
    <row r="222" spans="1:7" ht="17.45" customHeight="1" x14ac:dyDescent="0.15">
      <c r="A222" s="121" t="s">
        <v>1292</v>
      </c>
      <c r="B222" s="119" t="s">
        <v>661</v>
      </c>
      <c r="C222" s="213">
        <f>'折込チラシ　申込書'!K326</f>
        <v>30</v>
      </c>
      <c r="D222" s="80"/>
      <c r="E222" s="121" t="s">
        <v>1518</v>
      </c>
      <c r="F222" s="119" t="s">
        <v>724</v>
      </c>
      <c r="G222" s="213">
        <f>'折込チラシ　申込書'!K359</f>
        <v>30</v>
      </c>
    </row>
    <row r="223" spans="1:7" ht="17.45" customHeight="1" thickBot="1" x14ac:dyDescent="0.2">
      <c r="A223" s="121" t="s">
        <v>1293</v>
      </c>
      <c r="B223" s="119" t="s">
        <v>663</v>
      </c>
      <c r="C223" s="213">
        <f>'折込チラシ　申込書'!K327</f>
        <v>25</v>
      </c>
      <c r="D223" s="80"/>
      <c r="E223" s="133" t="s">
        <v>1519</v>
      </c>
      <c r="F223" s="134" t="s">
        <v>726</v>
      </c>
      <c r="G223" s="214">
        <f>'折込チラシ　申込書'!K360</f>
        <v>60</v>
      </c>
    </row>
    <row r="224" spans="1:7" ht="17.45" customHeight="1" x14ac:dyDescent="0.15">
      <c r="A224" s="121" t="s">
        <v>1294</v>
      </c>
      <c r="B224" s="119" t="s">
        <v>665</v>
      </c>
      <c r="C224" s="213">
        <f>'折込チラシ　申込書'!K328</f>
        <v>20</v>
      </c>
      <c r="D224" s="80"/>
      <c r="G224" s="180"/>
    </row>
    <row r="225" spans="1:7" ht="17.45" customHeight="1" thickBot="1" x14ac:dyDescent="0.2">
      <c r="A225" s="133"/>
      <c r="B225" s="134"/>
      <c r="C225" s="214"/>
      <c r="D225" s="85"/>
      <c r="G225" s="180"/>
    </row>
    <row r="226" spans="1:7" ht="17.45" customHeight="1" x14ac:dyDescent="0.15">
      <c r="A226" s="361"/>
      <c r="B226" s="361"/>
      <c r="C226" s="361"/>
      <c r="D226" s="85"/>
      <c r="G226" s="180"/>
    </row>
    <row r="227" spans="1:7" ht="17.45" customHeight="1" x14ac:dyDescent="0.15">
      <c r="A227" s="361"/>
      <c r="B227" s="361"/>
      <c r="C227" s="361"/>
      <c r="D227" s="85"/>
      <c r="G227" s="180"/>
    </row>
    <row r="228" spans="1:7" ht="17.45" customHeight="1" thickBot="1" x14ac:dyDescent="0.2">
      <c r="A228" s="124"/>
      <c r="C228" s="180"/>
      <c r="D228" s="85"/>
      <c r="G228" s="180"/>
    </row>
    <row r="229" spans="1:7" ht="17.45" customHeight="1" x14ac:dyDescent="0.15">
      <c r="A229" s="128"/>
      <c r="B229" s="129" t="s">
        <v>31</v>
      </c>
      <c r="C229" s="210">
        <f>SUM(C230:C239)</f>
        <v>625</v>
      </c>
      <c r="D229" s="81"/>
      <c r="E229" s="132"/>
      <c r="F229" s="391" t="s">
        <v>37</v>
      </c>
      <c r="G229" s="392">
        <f>SUM(G231:G247)</f>
        <v>780</v>
      </c>
    </row>
    <row r="230" spans="1:7" ht="17.45" customHeight="1" x14ac:dyDescent="0.15">
      <c r="A230" s="121" t="s">
        <v>1295</v>
      </c>
      <c r="B230" s="119" t="s">
        <v>731</v>
      </c>
      <c r="C230" s="213">
        <f>'折込チラシ　申込書'!K363</f>
        <v>70</v>
      </c>
      <c r="D230" s="80"/>
      <c r="E230" s="116"/>
      <c r="F230" s="366"/>
      <c r="G230" s="364"/>
    </row>
    <row r="231" spans="1:7" ht="17.45" customHeight="1" x14ac:dyDescent="0.15">
      <c r="A231" s="121" t="s">
        <v>1296</v>
      </c>
      <c r="B231" s="119" t="s">
        <v>733</v>
      </c>
      <c r="C231" s="213">
        <f>'折込チラシ　申込書'!K364</f>
        <v>30</v>
      </c>
      <c r="D231" s="80"/>
      <c r="E231" s="121" t="s">
        <v>1520</v>
      </c>
      <c r="F231" s="119" t="s">
        <v>791</v>
      </c>
      <c r="G231" s="213">
        <f>'折込チラシ　申込書'!K395</f>
        <v>35</v>
      </c>
    </row>
    <row r="232" spans="1:7" ht="17.45" customHeight="1" x14ac:dyDescent="0.15">
      <c r="A232" s="121" t="s">
        <v>1297</v>
      </c>
      <c r="B232" s="119" t="s">
        <v>735</v>
      </c>
      <c r="C232" s="213">
        <f>'折込チラシ　申込書'!K365</f>
        <v>20</v>
      </c>
      <c r="D232" s="80"/>
      <c r="E232" s="121" t="s">
        <v>1521</v>
      </c>
      <c r="F232" s="119" t="s">
        <v>793</v>
      </c>
      <c r="G232" s="213">
        <f>'折込チラシ　申込書'!K396</f>
        <v>15</v>
      </c>
    </row>
    <row r="233" spans="1:7" ht="17.45" customHeight="1" x14ac:dyDescent="0.15">
      <c r="A233" s="121" t="s">
        <v>1298</v>
      </c>
      <c r="B233" s="119" t="s">
        <v>737</v>
      </c>
      <c r="C233" s="213">
        <f>'折込チラシ　申込書'!K366</f>
        <v>85</v>
      </c>
      <c r="D233" s="80"/>
      <c r="E233" s="121" t="s">
        <v>1522</v>
      </c>
      <c r="F233" s="119" t="s">
        <v>795</v>
      </c>
      <c r="G233" s="213">
        <f>'折込チラシ　申込書'!K397</f>
        <v>40</v>
      </c>
    </row>
    <row r="234" spans="1:7" ht="17.45" customHeight="1" x14ac:dyDescent="0.15">
      <c r="A234" s="121" t="s">
        <v>1299</v>
      </c>
      <c r="B234" s="119" t="s">
        <v>739</v>
      </c>
      <c r="C234" s="213">
        <f>'折込チラシ　申込書'!K367</f>
        <v>60</v>
      </c>
      <c r="D234" s="80"/>
      <c r="E234" s="121" t="s">
        <v>1523</v>
      </c>
      <c r="F234" s="119" t="s">
        <v>797</v>
      </c>
      <c r="G234" s="213">
        <f>'折込チラシ　申込書'!K398</f>
        <v>20</v>
      </c>
    </row>
    <row r="235" spans="1:7" ht="17.45" customHeight="1" x14ac:dyDescent="0.15">
      <c r="A235" s="121" t="s">
        <v>1300</v>
      </c>
      <c r="B235" s="119" t="s">
        <v>741</v>
      </c>
      <c r="C235" s="213">
        <f>'折込チラシ　申込書'!K368</f>
        <v>30</v>
      </c>
      <c r="D235" s="80"/>
      <c r="E235" s="121" t="s">
        <v>1524</v>
      </c>
      <c r="F235" s="119" t="s">
        <v>799</v>
      </c>
      <c r="G235" s="213">
        <f>'折込チラシ　申込書'!K399</f>
        <v>25</v>
      </c>
    </row>
    <row r="236" spans="1:7" ht="17.45" customHeight="1" x14ac:dyDescent="0.15">
      <c r="A236" s="121" t="s">
        <v>1301</v>
      </c>
      <c r="B236" s="119" t="s">
        <v>743</v>
      </c>
      <c r="C236" s="213">
        <f>'折込チラシ　申込書'!K369</f>
        <v>85</v>
      </c>
      <c r="D236" s="80"/>
      <c r="E236" s="121" t="s">
        <v>1525</v>
      </c>
      <c r="F236" s="119" t="s">
        <v>801</v>
      </c>
      <c r="G236" s="213">
        <f>'折込チラシ　申込書'!K400</f>
        <v>70</v>
      </c>
    </row>
    <row r="237" spans="1:7" ht="17.45" customHeight="1" x14ac:dyDescent="0.15">
      <c r="A237" s="121" t="s">
        <v>1302</v>
      </c>
      <c r="B237" s="119" t="s">
        <v>745</v>
      </c>
      <c r="C237" s="213">
        <f>'折込チラシ　申込書'!K370</f>
        <v>135</v>
      </c>
      <c r="D237" s="80"/>
      <c r="E237" s="121" t="s">
        <v>1526</v>
      </c>
      <c r="F237" s="119" t="s">
        <v>803</v>
      </c>
      <c r="G237" s="213">
        <f>'折込チラシ　申込書'!K401</f>
        <v>80</v>
      </c>
    </row>
    <row r="238" spans="1:7" ht="17.45" customHeight="1" x14ac:dyDescent="0.15">
      <c r="A238" s="121" t="s">
        <v>1303</v>
      </c>
      <c r="B238" s="119" t="s">
        <v>747</v>
      </c>
      <c r="C238" s="213">
        <f>'折込チラシ　申込書'!K371</f>
        <v>70</v>
      </c>
      <c r="D238" s="80"/>
      <c r="E238" s="121" t="s">
        <v>1527</v>
      </c>
      <c r="F238" s="119" t="s">
        <v>805</v>
      </c>
      <c r="G238" s="213">
        <f>'折込チラシ　申込書'!K402</f>
        <v>120</v>
      </c>
    </row>
    <row r="239" spans="1:7" ht="17.45" customHeight="1" thickBot="1" x14ac:dyDescent="0.2">
      <c r="A239" s="133" t="s">
        <v>1304</v>
      </c>
      <c r="B239" s="134" t="s">
        <v>749</v>
      </c>
      <c r="C239" s="214">
        <f>'折込チラシ　申込書'!K372</f>
        <v>40</v>
      </c>
      <c r="D239" s="80"/>
      <c r="E239" s="307" t="s">
        <v>1528</v>
      </c>
      <c r="F239" s="122" t="s">
        <v>2487</v>
      </c>
      <c r="G239" s="212">
        <f>'折込チラシ　申込書'!K403</f>
        <v>0</v>
      </c>
    </row>
    <row r="240" spans="1:7" ht="17.45" customHeight="1" thickBot="1" x14ac:dyDescent="0.2">
      <c r="A240" s="124"/>
      <c r="C240" s="179"/>
      <c r="D240" s="85"/>
      <c r="E240" s="121" t="s">
        <v>1529</v>
      </c>
      <c r="F240" s="119" t="s">
        <v>2488</v>
      </c>
      <c r="G240" s="213">
        <f>'折込チラシ　申込書'!K404</f>
        <v>80</v>
      </c>
    </row>
    <row r="241" spans="1:7" ht="17.45" customHeight="1" x14ac:dyDescent="0.15">
      <c r="A241" s="128"/>
      <c r="B241" s="129" t="s">
        <v>1612</v>
      </c>
      <c r="C241" s="218">
        <f>SUM(C242:C247)</f>
        <v>155</v>
      </c>
      <c r="D241" s="81"/>
      <c r="E241" s="121" t="s">
        <v>1530</v>
      </c>
      <c r="F241" s="119" t="s">
        <v>810</v>
      </c>
      <c r="G241" s="213">
        <f>'折込チラシ　申込書'!K405</f>
        <v>100</v>
      </c>
    </row>
    <row r="242" spans="1:7" ht="17.45" customHeight="1" x14ac:dyDescent="0.15">
      <c r="A242" s="121" t="s">
        <v>1305</v>
      </c>
      <c r="B242" s="119" t="s">
        <v>752</v>
      </c>
      <c r="C242" s="213">
        <f>'折込チラシ　申込書'!K374</f>
        <v>20</v>
      </c>
      <c r="D242" s="80"/>
      <c r="E242" s="121" t="s">
        <v>1531</v>
      </c>
      <c r="F242" s="119" t="s">
        <v>812</v>
      </c>
      <c r="G242" s="213">
        <f>'折込チラシ　申込書'!K406</f>
        <v>35</v>
      </c>
    </row>
    <row r="243" spans="1:7" ht="17.45" customHeight="1" x14ac:dyDescent="0.15">
      <c r="A243" s="121" t="s">
        <v>1306</v>
      </c>
      <c r="B243" s="119" t="s">
        <v>754</v>
      </c>
      <c r="C243" s="213">
        <f>'折込チラシ　申込書'!K375</f>
        <v>45</v>
      </c>
      <c r="D243" s="80"/>
      <c r="E243" s="121" t="s">
        <v>1532</v>
      </c>
      <c r="F243" s="119" t="s">
        <v>814</v>
      </c>
      <c r="G243" s="213">
        <f>'折込チラシ　申込書'!K407</f>
        <v>30</v>
      </c>
    </row>
    <row r="244" spans="1:7" ht="17.45" customHeight="1" x14ac:dyDescent="0.15">
      <c r="A244" s="121" t="s">
        <v>1307</v>
      </c>
      <c r="B244" s="119" t="s">
        <v>756</v>
      </c>
      <c r="C244" s="213">
        <f>'折込チラシ　申込書'!K376</f>
        <v>30</v>
      </c>
      <c r="D244" s="80"/>
      <c r="E244" s="121" t="s">
        <v>1533</v>
      </c>
      <c r="F244" s="119" t="s">
        <v>816</v>
      </c>
      <c r="G244" s="213">
        <f>'折込チラシ　申込書'!K408</f>
        <v>60</v>
      </c>
    </row>
    <row r="245" spans="1:7" ht="17.45" customHeight="1" x14ac:dyDescent="0.15">
      <c r="A245" s="121" t="s">
        <v>1308</v>
      </c>
      <c r="B245" s="119" t="s">
        <v>758</v>
      </c>
      <c r="C245" s="213">
        <f>'折込チラシ　申込書'!K377</f>
        <v>20</v>
      </c>
      <c r="D245" s="80"/>
      <c r="E245" s="121" t="s">
        <v>1534</v>
      </c>
      <c r="F245" s="119" t="s">
        <v>818</v>
      </c>
      <c r="G245" s="213">
        <f>'折込チラシ　申込書'!K409</f>
        <v>20</v>
      </c>
    </row>
    <row r="246" spans="1:7" ht="17.45" customHeight="1" x14ac:dyDescent="0.15">
      <c r="A246" s="121" t="s">
        <v>1309</v>
      </c>
      <c r="B246" s="119" t="s">
        <v>760</v>
      </c>
      <c r="C246" s="213">
        <f>'折込チラシ　申込書'!K378</f>
        <v>20</v>
      </c>
      <c r="D246" s="80"/>
      <c r="E246" s="121" t="s">
        <v>1535</v>
      </c>
      <c r="F246" s="119" t="s">
        <v>820</v>
      </c>
      <c r="G246" s="213">
        <f>'折込チラシ　申込書'!K410</f>
        <v>45</v>
      </c>
    </row>
    <row r="247" spans="1:7" ht="17.45" customHeight="1" thickBot="1" x14ac:dyDescent="0.2">
      <c r="A247" s="133" t="s">
        <v>1310</v>
      </c>
      <c r="B247" s="134" t="s">
        <v>762</v>
      </c>
      <c r="C247" s="214">
        <f>'折込チラシ　申込書'!K379</f>
        <v>20</v>
      </c>
      <c r="D247" s="80"/>
      <c r="E247" s="133" t="s">
        <v>1536</v>
      </c>
      <c r="F247" s="134" t="s">
        <v>822</v>
      </c>
      <c r="G247" s="214">
        <f>'折込チラシ　申込書'!K411</f>
        <v>5</v>
      </c>
    </row>
    <row r="248" spans="1:7" ht="17.45" customHeight="1" thickBot="1" x14ac:dyDescent="0.2">
      <c r="A248" s="124"/>
      <c r="C248" s="179"/>
      <c r="D248" s="85"/>
      <c r="E248" s="367"/>
      <c r="F248" s="367"/>
      <c r="G248" s="367"/>
    </row>
    <row r="249" spans="1:7" ht="17.45" customHeight="1" thickBot="1" x14ac:dyDescent="0.2">
      <c r="A249" s="128"/>
      <c r="B249" s="129" t="s">
        <v>30</v>
      </c>
      <c r="C249" s="218">
        <f>SUM(C250:C262)</f>
        <v>310</v>
      </c>
      <c r="D249" s="81"/>
      <c r="E249" s="367"/>
      <c r="F249" s="367"/>
      <c r="G249" s="367"/>
    </row>
    <row r="250" spans="1:7" ht="17.45" customHeight="1" x14ac:dyDescent="0.15">
      <c r="A250" s="121" t="s">
        <v>1311</v>
      </c>
      <c r="B250" s="119" t="s">
        <v>765</v>
      </c>
      <c r="C250" s="213">
        <f>'折込チラシ　申込書'!K381</f>
        <v>65</v>
      </c>
      <c r="D250" s="80"/>
      <c r="E250" s="115"/>
      <c r="F250" s="365" t="s">
        <v>9</v>
      </c>
      <c r="G250" s="363">
        <f>SUM(G252:G257)</f>
        <v>545</v>
      </c>
    </row>
    <row r="251" spans="1:7" ht="17.45" customHeight="1" x14ac:dyDescent="0.15">
      <c r="A251" s="121" t="s">
        <v>1312</v>
      </c>
      <c r="B251" s="119" t="s">
        <v>767</v>
      </c>
      <c r="C251" s="213">
        <f>'折込チラシ　申込書'!K382</f>
        <v>45</v>
      </c>
      <c r="D251" s="80"/>
      <c r="E251" s="116"/>
      <c r="F251" s="366"/>
      <c r="G251" s="364"/>
    </row>
    <row r="252" spans="1:7" ht="17.45" customHeight="1" x14ac:dyDescent="0.15">
      <c r="A252" s="121" t="s">
        <v>1313</v>
      </c>
      <c r="B252" s="119" t="s">
        <v>769</v>
      </c>
      <c r="C252" s="213">
        <f>'折込チラシ　申込書'!K383</f>
        <v>35</v>
      </c>
      <c r="D252" s="80"/>
      <c r="E252" s="121" t="s">
        <v>1537</v>
      </c>
      <c r="F252" s="119" t="s">
        <v>840</v>
      </c>
      <c r="G252" s="213">
        <f>'折込チラシ　申込書'!K419</f>
        <v>120</v>
      </c>
    </row>
    <row r="253" spans="1:7" ht="17.45" customHeight="1" x14ac:dyDescent="0.15">
      <c r="A253" s="121" t="s">
        <v>1314</v>
      </c>
      <c r="B253" s="119" t="s">
        <v>771</v>
      </c>
      <c r="C253" s="213">
        <f>'折込チラシ　申込書'!K384</f>
        <v>55</v>
      </c>
      <c r="D253" s="80"/>
      <c r="E253" s="121" t="s">
        <v>1538</v>
      </c>
      <c r="F253" s="119" t="s">
        <v>842</v>
      </c>
      <c r="G253" s="213">
        <f>'折込チラシ　申込書'!K420</f>
        <v>25</v>
      </c>
    </row>
    <row r="254" spans="1:7" ht="17.45" customHeight="1" x14ac:dyDescent="0.15">
      <c r="A254" s="121" t="s">
        <v>1315</v>
      </c>
      <c r="B254" s="119" t="s">
        <v>2194</v>
      </c>
      <c r="C254" s="213">
        <f>'折込チラシ　申込書'!K385</f>
        <v>5</v>
      </c>
      <c r="D254" s="80"/>
      <c r="E254" s="121" t="s">
        <v>1539</v>
      </c>
      <c r="F254" s="119" t="s">
        <v>844</v>
      </c>
      <c r="G254" s="213">
        <f>'折込チラシ　申込書'!K421</f>
        <v>115</v>
      </c>
    </row>
    <row r="255" spans="1:7" ht="17.45" customHeight="1" x14ac:dyDescent="0.15">
      <c r="A255" s="121" t="s">
        <v>1316</v>
      </c>
      <c r="B255" s="119" t="s">
        <v>774</v>
      </c>
      <c r="C255" s="213">
        <f>'折込チラシ　申込書'!K386</f>
        <v>25</v>
      </c>
      <c r="D255" s="80"/>
      <c r="E255" s="121" t="s">
        <v>1540</v>
      </c>
      <c r="F255" s="119" t="s">
        <v>846</v>
      </c>
      <c r="G255" s="213">
        <f>'折込チラシ　申込書'!K422</f>
        <v>115</v>
      </c>
    </row>
    <row r="256" spans="1:7" ht="17.45" customHeight="1" x14ac:dyDescent="0.15">
      <c r="A256" s="121" t="s">
        <v>1317</v>
      </c>
      <c r="B256" s="119" t="s">
        <v>776</v>
      </c>
      <c r="C256" s="213">
        <f>'折込チラシ　申込書'!K387</f>
        <v>20</v>
      </c>
      <c r="D256" s="80"/>
      <c r="E256" s="121" t="s">
        <v>1541</v>
      </c>
      <c r="F256" s="119" t="s">
        <v>848</v>
      </c>
      <c r="G256" s="213">
        <f>'折込チラシ　申込書'!K423</f>
        <v>145</v>
      </c>
    </row>
    <row r="257" spans="1:7" ht="17.45" customHeight="1" thickBot="1" x14ac:dyDescent="0.2">
      <c r="A257" s="121" t="s">
        <v>1318</v>
      </c>
      <c r="B257" s="119" t="s">
        <v>778</v>
      </c>
      <c r="C257" s="213">
        <f>'折込チラシ　申込書'!K388</f>
        <v>10</v>
      </c>
      <c r="D257" s="80"/>
      <c r="E257" s="133" t="s">
        <v>1542</v>
      </c>
      <c r="F257" s="134" t="s">
        <v>850</v>
      </c>
      <c r="G257" s="214">
        <f>'折込チラシ　申込書'!K424</f>
        <v>25</v>
      </c>
    </row>
    <row r="258" spans="1:7" ht="17.45" customHeight="1" x14ac:dyDescent="0.15">
      <c r="A258" s="121" t="s">
        <v>1319</v>
      </c>
      <c r="B258" s="119" t="s">
        <v>780</v>
      </c>
      <c r="C258" s="213">
        <f>'折込チラシ　申込書'!K389</f>
        <v>15</v>
      </c>
      <c r="D258" s="80"/>
      <c r="E258" s="124"/>
      <c r="G258" s="180"/>
    </row>
    <row r="259" spans="1:7" ht="17.45" customHeight="1" thickBot="1" x14ac:dyDescent="0.2">
      <c r="A259" s="121" t="s">
        <v>1320</v>
      </c>
      <c r="B259" s="119" t="s">
        <v>782</v>
      </c>
      <c r="C259" s="213">
        <f>'折込チラシ　申込書'!K390</f>
        <v>10</v>
      </c>
      <c r="D259" s="80"/>
      <c r="E259" s="124"/>
      <c r="G259" s="180"/>
    </row>
    <row r="260" spans="1:7" ht="17.45" customHeight="1" x14ac:dyDescent="0.15">
      <c r="A260" s="121" t="s">
        <v>1321</v>
      </c>
      <c r="B260" s="119" t="s">
        <v>784</v>
      </c>
      <c r="C260" s="213">
        <f>'折込チラシ　申込書'!K391</f>
        <v>10</v>
      </c>
      <c r="D260" s="80"/>
      <c r="E260" s="115" t="s">
        <v>17</v>
      </c>
      <c r="F260" s="365" t="s">
        <v>33</v>
      </c>
      <c r="G260" s="363">
        <f>SUM(G262:G267)</f>
        <v>195</v>
      </c>
    </row>
    <row r="261" spans="1:7" ht="17.45" customHeight="1" x14ac:dyDescent="0.15">
      <c r="A261" s="121" t="s">
        <v>2193</v>
      </c>
      <c r="B261" s="119" t="s">
        <v>2352</v>
      </c>
      <c r="C261" s="213">
        <f>'折込チラシ　申込書'!K392</f>
        <v>5</v>
      </c>
      <c r="D261" s="80"/>
      <c r="E261" s="116"/>
      <c r="F261" s="366"/>
      <c r="G261" s="364"/>
    </row>
    <row r="262" spans="1:7" ht="17.45" customHeight="1" thickBot="1" x14ac:dyDescent="0.2">
      <c r="A262" s="133" t="s">
        <v>1322</v>
      </c>
      <c r="B262" s="225" t="s">
        <v>2354</v>
      </c>
      <c r="C262" s="214">
        <f>'折込チラシ　申込書'!K393</f>
        <v>10</v>
      </c>
      <c r="D262" s="80"/>
      <c r="E262" s="121" t="s">
        <v>1543</v>
      </c>
      <c r="F262" s="119" t="s">
        <v>972</v>
      </c>
      <c r="G262" s="213">
        <f>'折込チラシ　申込書'!K486</f>
        <v>30</v>
      </c>
    </row>
    <row r="263" spans="1:7" ht="17.45" customHeight="1" thickBot="1" x14ac:dyDescent="0.2">
      <c r="A263" s="124"/>
      <c r="C263" s="179"/>
      <c r="D263" s="85"/>
      <c r="E263" s="121" t="s">
        <v>1544</v>
      </c>
      <c r="F263" s="119" t="s">
        <v>974</v>
      </c>
      <c r="G263" s="213">
        <f>'折込チラシ　申込書'!K487</f>
        <v>45</v>
      </c>
    </row>
    <row r="264" spans="1:7" ht="17.45" customHeight="1" x14ac:dyDescent="0.15">
      <c r="A264" s="115"/>
      <c r="B264" s="365" t="s">
        <v>38</v>
      </c>
      <c r="C264" s="363">
        <f>SUM(C266:C270)</f>
        <v>860</v>
      </c>
      <c r="D264" s="81"/>
      <c r="E264" s="121" t="s">
        <v>1545</v>
      </c>
      <c r="F264" s="119" t="s">
        <v>976</v>
      </c>
      <c r="G264" s="213">
        <f>'折込チラシ　申込書'!K488</f>
        <v>35</v>
      </c>
    </row>
    <row r="265" spans="1:7" ht="17.45" customHeight="1" x14ac:dyDescent="0.15">
      <c r="A265" s="116"/>
      <c r="B265" s="366"/>
      <c r="C265" s="364"/>
      <c r="D265" s="81"/>
      <c r="E265" s="121" t="s">
        <v>1546</v>
      </c>
      <c r="F265" s="119" t="s">
        <v>978</v>
      </c>
      <c r="G265" s="213">
        <f>'折込チラシ　申込書'!K489</f>
        <v>30</v>
      </c>
    </row>
    <row r="266" spans="1:7" ht="17.45" customHeight="1" x14ac:dyDescent="0.15">
      <c r="A266" s="121" t="s">
        <v>1323</v>
      </c>
      <c r="B266" s="119" t="s">
        <v>827</v>
      </c>
      <c r="C266" s="213">
        <f>'折込チラシ　申込書'!K413</f>
        <v>105</v>
      </c>
      <c r="D266" s="80"/>
      <c r="E266" s="121" t="s">
        <v>1547</v>
      </c>
      <c r="F266" s="119" t="s">
        <v>980</v>
      </c>
      <c r="G266" s="213">
        <f>'折込チラシ　申込書'!K490</f>
        <v>20</v>
      </c>
    </row>
    <row r="267" spans="1:7" ht="17.45" customHeight="1" thickBot="1" x14ac:dyDescent="0.2">
      <c r="A267" s="121" t="s">
        <v>1324</v>
      </c>
      <c r="B267" s="119" t="s">
        <v>829</v>
      </c>
      <c r="C267" s="213">
        <f>'折込チラシ　申込書'!K414</f>
        <v>70</v>
      </c>
      <c r="D267" s="80"/>
      <c r="E267" s="133" t="s">
        <v>1548</v>
      </c>
      <c r="F267" s="134" t="s">
        <v>1631</v>
      </c>
      <c r="G267" s="214">
        <f>'折込チラシ　申込書'!K491</f>
        <v>35</v>
      </c>
    </row>
    <row r="268" spans="1:7" ht="17.45" customHeight="1" x14ac:dyDescent="0.15">
      <c r="A268" s="121" t="s">
        <v>1325</v>
      </c>
      <c r="B268" s="119" t="s">
        <v>831</v>
      </c>
      <c r="C268" s="213">
        <f>'折込チラシ　申込書'!K415</f>
        <v>350</v>
      </c>
      <c r="D268" s="80"/>
      <c r="E268" s="124"/>
      <c r="F268" s="138"/>
      <c r="G268" s="180"/>
    </row>
    <row r="269" spans="1:7" ht="17.45" customHeight="1" x14ac:dyDescent="0.15">
      <c r="A269" s="121" t="s">
        <v>1326</v>
      </c>
      <c r="B269" s="119" t="s">
        <v>833</v>
      </c>
      <c r="C269" s="213">
        <f>'折込チラシ　申込書'!K416</f>
        <v>290</v>
      </c>
      <c r="D269" s="80"/>
      <c r="E269" s="124"/>
      <c r="G269" s="179"/>
    </row>
    <row r="270" spans="1:7" ht="17.45" customHeight="1" thickBot="1" x14ac:dyDescent="0.2">
      <c r="A270" s="133" t="s">
        <v>1327</v>
      </c>
      <c r="B270" s="134" t="s">
        <v>835</v>
      </c>
      <c r="C270" s="214">
        <f>'折込チラシ　申込書'!K417</f>
        <v>45</v>
      </c>
      <c r="D270" s="80"/>
      <c r="E270" s="124"/>
      <c r="G270" s="179"/>
    </row>
    <row r="271" spans="1:7" ht="17.45" customHeight="1" x14ac:dyDescent="0.15">
      <c r="A271" s="139"/>
      <c r="C271" s="179"/>
      <c r="D271" s="85"/>
      <c r="E271" s="124"/>
      <c r="G271" s="179"/>
    </row>
    <row r="272" spans="1:7" ht="17.45" customHeight="1" x14ac:dyDescent="0.15">
      <c r="A272" s="139"/>
      <c r="C272" s="179"/>
      <c r="D272" s="85"/>
      <c r="E272" s="124"/>
      <c r="G272" s="179"/>
    </row>
    <row r="273" spans="1:12" ht="17.45" customHeight="1" thickBot="1" x14ac:dyDescent="0.2">
      <c r="A273" s="124"/>
      <c r="C273" s="179"/>
      <c r="D273" s="85"/>
      <c r="E273" s="124"/>
      <c r="G273" s="179"/>
    </row>
    <row r="274" spans="1:12" ht="17.45" customHeight="1" x14ac:dyDescent="0.15">
      <c r="A274" s="115" t="s">
        <v>17</v>
      </c>
      <c r="B274" s="365" t="s">
        <v>36</v>
      </c>
      <c r="C274" s="363">
        <f>SUM(C276:C295)</f>
        <v>1355</v>
      </c>
      <c r="D274" s="81"/>
      <c r="E274" s="115"/>
      <c r="F274" s="365" t="s">
        <v>10</v>
      </c>
      <c r="G274" s="363">
        <f>SUM(G276:G295)</f>
        <v>885</v>
      </c>
      <c r="H274" s="81"/>
    </row>
    <row r="275" spans="1:12" ht="17.45" customHeight="1" x14ac:dyDescent="0.15">
      <c r="A275" s="116"/>
      <c r="B275" s="366"/>
      <c r="C275" s="364"/>
      <c r="D275" s="81"/>
      <c r="E275" s="116"/>
      <c r="F275" s="366"/>
      <c r="G275" s="364"/>
      <c r="H275" s="81"/>
    </row>
    <row r="276" spans="1:12" ht="17.45" customHeight="1" x14ac:dyDescent="0.15">
      <c r="A276" s="307" t="s">
        <v>1328</v>
      </c>
      <c r="B276" s="122" t="s">
        <v>2494</v>
      </c>
      <c r="C276" s="212">
        <f>'折込チラシ　申込書'!K426</f>
        <v>0</v>
      </c>
      <c r="D276" s="80"/>
      <c r="E276" s="121" t="s">
        <v>1347</v>
      </c>
      <c r="F276" s="119" t="s">
        <v>896</v>
      </c>
      <c r="G276" s="213">
        <f>'折込チラシ　申込書'!K447</f>
        <v>80</v>
      </c>
      <c r="H276" s="80"/>
    </row>
    <row r="277" spans="1:12" ht="17.45" customHeight="1" x14ac:dyDescent="0.15">
      <c r="A277" s="121" t="s">
        <v>1329</v>
      </c>
      <c r="B277" s="119" t="s">
        <v>857</v>
      </c>
      <c r="C277" s="213">
        <f>'折込チラシ　申込書'!K427</f>
        <v>85</v>
      </c>
      <c r="D277" s="80"/>
      <c r="E277" s="121" t="s">
        <v>1348</v>
      </c>
      <c r="F277" s="119" t="s">
        <v>898</v>
      </c>
      <c r="G277" s="213">
        <f>'折込チラシ　申込書'!K448</f>
        <v>60</v>
      </c>
      <c r="H277" s="80"/>
    </row>
    <row r="278" spans="1:12" ht="17.45" customHeight="1" x14ac:dyDescent="0.15">
      <c r="A278" s="121" t="s">
        <v>1330</v>
      </c>
      <c r="B278" s="119" t="s">
        <v>859</v>
      </c>
      <c r="C278" s="213">
        <f>'折込チラシ　申込書'!K428</f>
        <v>30</v>
      </c>
      <c r="D278" s="80"/>
      <c r="E278" s="121" t="s">
        <v>1349</v>
      </c>
      <c r="F278" s="119" t="s">
        <v>900</v>
      </c>
      <c r="G278" s="213">
        <f>'折込チラシ　申込書'!K449</f>
        <v>55</v>
      </c>
      <c r="H278" s="80"/>
      <c r="K278" s="84"/>
      <c r="L278" s="84"/>
    </row>
    <row r="279" spans="1:12" s="84" customFormat="1" ht="17.45" customHeight="1" x14ac:dyDescent="0.15">
      <c r="A279" s="121" t="s">
        <v>1331</v>
      </c>
      <c r="B279" s="119" t="s">
        <v>861</v>
      </c>
      <c r="C279" s="213">
        <f>'折込チラシ　申込書'!K429</f>
        <v>45</v>
      </c>
      <c r="D279" s="80"/>
      <c r="E279" s="121" t="s">
        <v>1350</v>
      </c>
      <c r="F279" s="119" t="s">
        <v>902</v>
      </c>
      <c r="G279" s="213">
        <f>'折込チラシ　申込書'!K450</f>
        <v>25</v>
      </c>
      <c r="H279" s="80"/>
    </row>
    <row r="280" spans="1:12" s="84" customFormat="1" ht="17.45" customHeight="1" x14ac:dyDescent="0.15">
      <c r="A280" s="121" t="s">
        <v>1332</v>
      </c>
      <c r="B280" s="119" t="s">
        <v>863</v>
      </c>
      <c r="C280" s="213">
        <f>'折込チラシ　申込書'!K430</f>
        <v>215</v>
      </c>
      <c r="D280" s="80"/>
      <c r="E280" s="121" t="s">
        <v>1351</v>
      </c>
      <c r="F280" s="119" t="s">
        <v>904</v>
      </c>
      <c r="G280" s="213">
        <f>'折込チラシ　申込書'!K451</f>
        <v>35</v>
      </c>
      <c r="H280" s="80"/>
    </row>
    <row r="281" spans="1:12" s="84" customFormat="1" ht="17.45" customHeight="1" x14ac:dyDescent="0.15">
      <c r="A281" s="121" t="s">
        <v>1333</v>
      </c>
      <c r="B281" s="119" t="s">
        <v>865</v>
      </c>
      <c r="C281" s="213">
        <f>'折込チラシ　申込書'!K431</f>
        <v>405</v>
      </c>
      <c r="D281" s="80"/>
      <c r="E281" s="121" t="s">
        <v>1352</v>
      </c>
      <c r="F281" s="119" t="s">
        <v>906</v>
      </c>
      <c r="G281" s="213">
        <f>'折込チラシ　申込書'!K452</f>
        <v>40</v>
      </c>
      <c r="H281" s="80"/>
    </row>
    <row r="282" spans="1:12" s="84" customFormat="1" ht="17.45" customHeight="1" x14ac:dyDescent="0.15">
      <c r="A282" s="121" t="s">
        <v>1334</v>
      </c>
      <c r="B282" s="119" t="s">
        <v>867</v>
      </c>
      <c r="C282" s="213">
        <f>'折込チラシ　申込書'!K432</f>
        <v>15</v>
      </c>
      <c r="D282" s="80"/>
      <c r="E282" s="121" t="s">
        <v>1353</v>
      </c>
      <c r="F282" s="119" t="s">
        <v>908</v>
      </c>
      <c r="G282" s="213">
        <f>'折込チラシ　申込書'!K453</f>
        <v>40</v>
      </c>
      <c r="H282" s="80"/>
    </row>
    <row r="283" spans="1:12" s="84" customFormat="1" ht="17.45" customHeight="1" x14ac:dyDescent="0.15">
      <c r="A283" s="121" t="s">
        <v>1335</v>
      </c>
      <c r="B283" s="119" t="s">
        <v>869</v>
      </c>
      <c r="C283" s="213">
        <f>'折込チラシ　申込書'!K433</f>
        <v>25</v>
      </c>
      <c r="D283" s="80"/>
      <c r="E283" s="121" t="s">
        <v>1354</v>
      </c>
      <c r="F283" s="119" t="s">
        <v>910</v>
      </c>
      <c r="G283" s="213">
        <f>'折込チラシ　申込書'!K454</f>
        <v>30</v>
      </c>
      <c r="H283" s="80"/>
    </row>
    <row r="284" spans="1:12" s="84" customFormat="1" ht="17.45" customHeight="1" x14ac:dyDescent="0.15">
      <c r="A284" s="121" t="s">
        <v>1336</v>
      </c>
      <c r="B284" s="119" t="s">
        <v>871</v>
      </c>
      <c r="C284" s="213">
        <f>'折込チラシ　申込書'!K434</f>
        <v>65</v>
      </c>
      <c r="D284" s="80"/>
      <c r="E284" s="121" t="s">
        <v>1355</v>
      </c>
      <c r="F284" s="119" t="s">
        <v>912</v>
      </c>
      <c r="G284" s="213">
        <f>'折込チラシ　申込書'!K455</f>
        <v>40</v>
      </c>
      <c r="H284" s="80"/>
      <c r="K284" s="77"/>
      <c r="L284" s="77"/>
    </row>
    <row r="285" spans="1:12" ht="17.45" customHeight="1" x14ac:dyDescent="0.15">
      <c r="A285" s="121" t="s">
        <v>1337</v>
      </c>
      <c r="B285" s="119" t="s">
        <v>873</v>
      </c>
      <c r="C285" s="213">
        <f>'折込チラシ　申込書'!K435</f>
        <v>75</v>
      </c>
      <c r="D285" s="80"/>
      <c r="E285" s="121" t="s">
        <v>1356</v>
      </c>
      <c r="F285" s="119" t="s">
        <v>914</v>
      </c>
      <c r="G285" s="213">
        <f>'折込チラシ　申込書'!K456</f>
        <v>15</v>
      </c>
      <c r="H285" s="80"/>
    </row>
    <row r="286" spans="1:12" ht="17.45" customHeight="1" x14ac:dyDescent="0.15">
      <c r="A286" s="121" t="s">
        <v>1338</v>
      </c>
      <c r="B286" s="119" t="s">
        <v>875</v>
      </c>
      <c r="C286" s="213">
        <f>'折込チラシ　申込書'!K436</f>
        <v>45</v>
      </c>
      <c r="D286" s="80"/>
      <c r="E286" s="121" t="s">
        <v>1357</v>
      </c>
      <c r="F286" s="119" t="s">
        <v>916</v>
      </c>
      <c r="G286" s="213">
        <f>'折込チラシ　申込書'!K457</f>
        <v>15</v>
      </c>
      <c r="H286" s="80"/>
    </row>
    <row r="287" spans="1:12" ht="17.45" customHeight="1" x14ac:dyDescent="0.15">
      <c r="A287" s="121" t="s">
        <v>1339</v>
      </c>
      <c r="B287" s="119" t="s">
        <v>877</v>
      </c>
      <c r="C287" s="213">
        <f>'折込チラシ　申込書'!K437</f>
        <v>30</v>
      </c>
      <c r="D287" s="80"/>
      <c r="E287" s="121" t="s">
        <v>1358</v>
      </c>
      <c r="F287" s="119" t="s">
        <v>918</v>
      </c>
      <c r="G287" s="213">
        <f>'折込チラシ　申込書'!K458</f>
        <v>110</v>
      </c>
      <c r="H287" s="80"/>
    </row>
    <row r="288" spans="1:12" ht="17.45" customHeight="1" x14ac:dyDescent="0.15">
      <c r="A288" s="121" t="s">
        <v>1340</v>
      </c>
      <c r="B288" s="119" t="s">
        <v>879</v>
      </c>
      <c r="C288" s="213">
        <f>'折込チラシ　申込書'!K438</f>
        <v>10</v>
      </c>
      <c r="D288" s="80"/>
      <c r="E288" s="121" t="s">
        <v>1359</v>
      </c>
      <c r="F288" s="119" t="s">
        <v>920</v>
      </c>
      <c r="G288" s="213">
        <f>'折込チラシ　申込書'!K459</f>
        <v>40</v>
      </c>
      <c r="H288" s="80"/>
    </row>
    <row r="289" spans="1:10" ht="17.45" customHeight="1" x14ac:dyDescent="0.15">
      <c r="A289" s="121" t="s">
        <v>1341</v>
      </c>
      <c r="B289" s="119" t="s">
        <v>881</v>
      </c>
      <c r="C289" s="213">
        <f>'折込チラシ　申込書'!K439</f>
        <v>45</v>
      </c>
      <c r="D289" s="80"/>
      <c r="E289" s="121" t="s">
        <v>1360</v>
      </c>
      <c r="F289" s="119" t="s">
        <v>922</v>
      </c>
      <c r="G289" s="213">
        <f>'折込チラシ　申込書'!K460</f>
        <v>60</v>
      </c>
      <c r="H289" s="80"/>
    </row>
    <row r="290" spans="1:10" ht="17.45" customHeight="1" x14ac:dyDescent="0.15">
      <c r="A290" s="121" t="s">
        <v>1342</v>
      </c>
      <c r="B290" s="119" t="s">
        <v>883</v>
      </c>
      <c r="C290" s="213">
        <f>'折込チラシ　申込書'!K440</f>
        <v>80</v>
      </c>
      <c r="D290" s="80"/>
      <c r="E290" s="121" t="s">
        <v>1361</v>
      </c>
      <c r="F290" s="119" t="s">
        <v>924</v>
      </c>
      <c r="G290" s="213">
        <f>'折込チラシ　申込書'!K461</f>
        <v>40</v>
      </c>
      <c r="H290" s="80"/>
    </row>
    <row r="291" spans="1:10" ht="17.45" customHeight="1" x14ac:dyDescent="0.15">
      <c r="A291" s="121" t="s">
        <v>1343</v>
      </c>
      <c r="B291" s="119" t="s">
        <v>885</v>
      </c>
      <c r="C291" s="213">
        <f>'折込チラシ　申込書'!K441</f>
        <v>95</v>
      </c>
      <c r="D291" s="80"/>
      <c r="E291" s="121" t="s">
        <v>1362</v>
      </c>
      <c r="F291" s="119" t="s">
        <v>926</v>
      </c>
      <c r="G291" s="213">
        <f>'折込チラシ　申込書'!K462</f>
        <v>10</v>
      </c>
      <c r="H291" s="80"/>
    </row>
    <row r="292" spans="1:10" ht="17.45" customHeight="1" x14ac:dyDescent="0.15">
      <c r="A292" s="121" t="s">
        <v>1344</v>
      </c>
      <c r="B292" s="119" t="s">
        <v>887</v>
      </c>
      <c r="C292" s="213">
        <f>'折込チラシ　申込書'!K442</f>
        <v>65</v>
      </c>
      <c r="D292" s="80"/>
      <c r="E292" s="121" t="s">
        <v>1639</v>
      </c>
      <c r="F292" s="119" t="s">
        <v>1640</v>
      </c>
      <c r="G292" s="213">
        <f>'折込チラシ　申込書'!K463</f>
        <v>40</v>
      </c>
      <c r="H292" s="80"/>
      <c r="I292" s="137"/>
      <c r="J292" s="137"/>
    </row>
    <row r="293" spans="1:10" ht="17.45" customHeight="1" x14ac:dyDescent="0.15">
      <c r="A293" s="121" t="s">
        <v>1345</v>
      </c>
      <c r="B293" s="119" t="s">
        <v>889</v>
      </c>
      <c r="C293" s="213">
        <f>'折込チラシ　申込書'!K443</f>
        <v>5</v>
      </c>
      <c r="D293" s="80"/>
      <c r="E293" s="121" t="s">
        <v>1363</v>
      </c>
      <c r="F293" s="119" t="s">
        <v>2413</v>
      </c>
      <c r="G293" s="213">
        <f>'折込チラシ　申込書'!K464</f>
        <v>80</v>
      </c>
      <c r="H293" s="80"/>
      <c r="I293" s="83"/>
      <c r="J293" s="85"/>
    </row>
    <row r="294" spans="1:10" ht="17.45" customHeight="1" x14ac:dyDescent="0.15">
      <c r="A294" s="121" t="s">
        <v>1346</v>
      </c>
      <c r="B294" s="119" t="s">
        <v>891</v>
      </c>
      <c r="C294" s="213">
        <f>'折込チラシ　申込書'!K444</f>
        <v>5</v>
      </c>
      <c r="D294" s="80"/>
      <c r="E294" s="121" t="s">
        <v>1364</v>
      </c>
      <c r="F294" s="119" t="s">
        <v>929</v>
      </c>
      <c r="G294" s="213">
        <f>'折込チラシ　申込書'!K465</f>
        <v>10</v>
      </c>
      <c r="H294" s="80"/>
    </row>
    <row r="295" spans="1:10" ht="17.45" customHeight="1" thickBot="1" x14ac:dyDescent="0.2">
      <c r="A295" s="303" t="s">
        <v>2444</v>
      </c>
      <c r="B295" s="304" t="s">
        <v>2445</v>
      </c>
      <c r="C295" s="305">
        <f>'折込チラシ　申込書'!K445</f>
        <v>15</v>
      </c>
      <c r="D295" s="77"/>
      <c r="E295" s="133" t="s">
        <v>1365</v>
      </c>
      <c r="F295" s="134" t="s">
        <v>2493</v>
      </c>
      <c r="G295" s="214">
        <f>'折込チラシ　申込書'!K466</f>
        <v>60</v>
      </c>
      <c r="H295" s="80"/>
    </row>
    <row r="296" spans="1:10" ht="17.45" customHeight="1" x14ac:dyDescent="0.15">
      <c r="A296" s="115" t="s">
        <v>17</v>
      </c>
      <c r="B296" s="365" t="s">
        <v>32</v>
      </c>
      <c r="C296" s="363">
        <f>SUM(C298:C316)</f>
        <v>520</v>
      </c>
      <c r="D296" s="77"/>
      <c r="E296" s="367"/>
      <c r="F296" s="367"/>
      <c r="G296" s="367"/>
      <c r="H296" s="80"/>
    </row>
    <row r="297" spans="1:10" ht="17.45" customHeight="1" thickBot="1" x14ac:dyDescent="0.2">
      <c r="A297" s="116"/>
      <c r="B297" s="366"/>
      <c r="C297" s="364"/>
      <c r="D297" s="77"/>
      <c r="E297" s="361"/>
      <c r="F297" s="361"/>
      <c r="G297" s="361"/>
    </row>
    <row r="298" spans="1:10" ht="17.45" customHeight="1" x14ac:dyDescent="0.15">
      <c r="A298" s="121" t="s">
        <v>1566</v>
      </c>
      <c r="B298" s="119" t="s">
        <v>986</v>
      </c>
      <c r="C298" s="213">
        <f>'折込チラシ　申込書'!K493</f>
        <v>35</v>
      </c>
      <c r="D298" s="77"/>
      <c r="E298" s="115" t="s">
        <v>17</v>
      </c>
      <c r="F298" s="365" t="s">
        <v>11</v>
      </c>
      <c r="G298" s="363">
        <f>SUM(G300:G316)</f>
        <v>325</v>
      </c>
    </row>
    <row r="299" spans="1:10" ht="17.45" customHeight="1" x14ac:dyDescent="0.15">
      <c r="A299" s="121" t="s">
        <v>1567</v>
      </c>
      <c r="B299" s="119" t="s">
        <v>988</v>
      </c>
      <c r="C299" s="213">
        <f>'折込チラシ　申込書'!K494</f>
        <v>15</v>
      </c>
      <c r="D299" s="77"/>
      <c r="E299" s="116"/>
      <c r="F299" s="366"/>
      <c r="G299" s="364"/>
    </row>
    <row r="300" spans="1:10" ht="17.45" customHeight="1" x14ac:dyDescent="0.15">
      <c r="A300" s="121" t="s">
        <v>1568</v>
      </c>
      <c r="B300" s="251" t="s">
        <v>2490</v>
      </c>
      <c r="C300" s="252">
        <f>'折込チラシ　申込書'!K495</f>
        <v>20</v>
      </c>
      <c r="D300" s="77"/>
      <c r="E300" s="121" t="s">
        <v>1549</v>
      </c>
      <c r="F300" s="119" t="s">
        <v>935</v>
      </c>
      <c r="G300" s="213">
        <f>'折込チラシ　申込書'!K468</f>
        <v>15</v>
      </c>
    </row>
    <row r="301" spans="1:10" ht="17.45" customHeight="1" x14ac:dyDescent="0.15">
      <c r="A301" s="307" t="s">
        <v>1569</v>
      </c>
      <c r="B301" s="122" t="s">
        <v>2489</v>
      </c>
      <c r="C301" s="212">
        <f>'折込チラシ　申込書'!K496</f>
        <v>0</v>
      </c>
      <c r="D301" s="77"/>
      <c r="E301" s="121" t="s">
        <v>1550</v>
      </c>
      <c r="F301" s="119" t="s">
        <v>937</v>
      </c>
      <c r="G301" s="213">
        <f>'折込チラシ　申込書'!K469</f>
        <v>10</v>
      </c>
    </row>
    <row r="302" spans="1:10" ht="17.45" customHeight="1" x14ac:dyDescent="0.15">
      <c r="A302" s="121" t="s">
        <v>1570</v>
      </c>
      <c r="B302" s="119" t="s">
        <v>994</v>
      </c>
      <c r="C302" s="213">
        <f>'折込チラシ　申込書'!K497</f>
        <v>35</v>
      </c>
      <c r="D302" s="77"/>
      <c r="E302" s="121" t="s">
        <v>1551</v>
      </c>
      <c r="F302" s="119" t="s">
        <v>939</v>
      </c>
      <c r="G302" s="213">
        <f>'折込チラシ　申込書'!K470</f>
        <v>35</v>
      </c>
    </row>
    <row r="303" spans="1:10" ht="17.45" customHeight="1" x14ac:dyDescent="0.15">
      <c r="A303" s="121" t="s">
        <v>1571</v>
      </c>
      <c r="B303" s="119" t="s">
        <v>996</v>
      </c>
      <c r="C303" s="213">
        <f>'折込チラシ　申込書'!K498</f>
        <v>170</v>
      </c>
      <c r="D303" s="77"/>
      <c r="E303" s="121" t="s">
        <v>1552</v>
      </c>
      <c r="F303" s="119" t="s">
        <v>941</v>
      </c>
      <c r="G303" s="213">
        <f>'折込チラシ　申込書'!K471</f>
        <v>10</v>
      </c>
    </row>
    <row r="304" spans="1:10" ht="17.45" customHeight="1" x14ac:dyDescent="0.15">
      <c r="A304" s="121" t="s">
        <v>1572</v>
      </c>
      <c r="B304" s="119" t="s">
        <v>998</v>
      </c>
      <c r="C304" s="213">
        <f>'折込チラシ　申込書'!K499</f>
        <v>40</v>
      </c>
      <c r="D304" s="77"/>
      <c r="E304" s="121" t="s">
        <v>1553</v>
      </c>
      <c r="F304" s="119" t="s">
        <v>943</v>
      </c>
      <c r="G304" s="213">
        <f>'折込チラシ　申込書'!K472</f>
        <v>5</v>
      </c>
    </row>
    <row r="305" spans="1:7" ht="17.45" customHeight="1" x14ac:dyDescent="0.15">
      <c r="A305" s="121" t="s">
        <v>1573</v>
      </c>
      <c r="B305" s="119" t="s">
        <v>1000</v>
      </c>
      <c r="C305" s="213">
        <f>'折込チラシ　申込書'!K500</f>
        <v>25</v>
      </c>
      <c r="D305" s="77"/>
      <c r="E305" s="121" t="s">
        <v>1554</v>
      </c>
      <c r="F305" s="119" t="s">
        <v>945</v>
      </c>
      <c r="G305" s="213">
        <f>'折込チラシ　申込書'!K473</f>
        <v>55</v>
      </c>
    </row>
    <row r="306" spans="1:7" ht="17.45" customHeight="1" x14ac:dyDescent="0.15">
      <c r="A306" s="121" t="s">
        <v>1574</v>
      </c>
      <c r="B306" s="119" t="s">
        <v>1002</v>
      </c>
      <c r="C306" s="213">
        <f>'折込チラシ　申込書'!K501</f>
        <v>30</v>
      </c>
      <c r="D306" s="77"/>
      <c r="E306" s="121" t="s">
        <v>1555</v>
      </c>
      <c r="F306" s="119" t="s">
        <v>947</v>
      </c>
      <c r="G306" s="213">
        <f>'折込チラシ　申込書'!K474</f>
        <v>10</v>
      </c>
    </row>
    <row r="307" spans="1:7" ht="17.45" customHeight="1" x14ac:dyDescent="0.15">
      <c r="A307" s="121" t="s">
        <v>1575</v>
      </c>
      <c r="B307" s="119" t="s">
        <v>1004</v>
      </c>
      <c r="C307" s="213">
        <f>'折込チラシ　申込書'!K502</f>
        <v>15</v>
      </c>
      <c r="D307" s="77"/>
      <c r="E307" s="121" t="s">
        <v>1556</v>
      </c>
      <c r="F307" s="119" t="s">
        <v>949</v>
      </c>
      <c r="G307" s="213">
        <f>'折込チラシ　申込書'!K475</f>
        <v>20</v>
      </c>
    </row>
    <row r="308" spans="1:7" ht="17.45" customHeight="1" x14ac:dyDescent="0.15">
      <c r="A308" s="121" t="s">
        <v>1576</v>
      </c>
      <c r="B308" s="119" t="s">
        <v>1006</v>
      </c>
      <c r="C308" s="213">
        <f>'折込チラシ　申込書'!K503</f>
        <v>10</v>
      </c>
      <c r="D308" s="77"/>
      <c r="E308" s="121" t="s">
        <v>1557</v>
      </c>
      <c r="F308" s="119" t="s">
        <v>951</v>
      </c>
      <c r="G308" s="213">
        <f>'折込チラシ　申込書'!K476</f>
        <v>15</v>
      </c>
    </row>
    <row r="309" spans="1:7" ht="17.45" customHeight="1" x14ac:dyDescent="0.15">
      <c r="A309" s="121" t="s">
        <v>1577</v>
      </c>
      <c r="B309" s="119" t="s">
        <v>1008</v>
      </c>
      <c r="C309" s="213">
        <f>'折込チラシ　申込書'!K504</f>
        <v>20</v>
      </c>
      <c r="D309" s="77"/>
      <c r="E309" s="121" t="s">
        <v>1558</v>
      </c>
      <c r="F309" s="119" t="s">
        <v>953</v>
      </c>
      <c r="G309" s="213">
        <f>'折込チラシ　申込書'!K477</f>
        <v>30</v>
      </c>
    </row>
    <row r="310" spans="1:7" ht="17.45" customHeight="1" x14ac:dyDescent="0.15">
      <c r="A310" s="121" t="s">
        <v>1578</v>
      </c>
      <c r="B310" s="119" t="s">
        <v>1010</v>
      </c>
      <c r="C310" s="213">
        <f>'折込チラシ　申込書'!K505</f>
        <v>10</v>
      </c>
      <c r="D310" s="77"/>
      <c r="E310" s="121" t="s">
        <v>1559</v>
      </c>
      <c r="F310" s="119" t="s">
        <v>955</v>
      </c>
      <c r="G310" s="213">
        <f>'折込チラシ　申込書'!K478</f>
        <v>30</v>
      </c>
    </row>
    <row r="311" spans="1:7" ht="17.45" customHeight="1" x14ac:dyDescent="0.15">
      <c r="A311" s="121" t="s">
        <v>1579</v>
      </c>
      <c r="B311" s="119" t="s">
        <v>1012</v>
      </c>
      <c r="C311" s="213">
        <f>'折込チラシ　申込書'!K506</f>
        <v>15</v>
      </c>
      <c r="D311" s="77"/>
      <c r="E311" s="121" t="s">
        <v>1560</v>
      </c>
      <c r="F311" s="119" t="s">
        <v>957</v>
      </c>
      <c r="G311" s="213">
        <f>'折込チラシ　申込書'!K479</f>
        <v>30</v>
      </c>
    </row>
    <row r="312" spans="1:7" ht="17.45" customHeight="1" x14ac:dyDescent="0.15">
      <c r="A312" s="121" t="s">
        <v>1580</v>
      </c>
      <c r="B312" s="119" t="s">
        <v>1014</v>
      </c>
      <c r="C312" s="213">
        <f>'折込チラシ　申込書'!K507</f>
        <v>10</v>
      </c>
      <c r="D312" s="77"/>
      <c r="E312" s="121" t="s">
        <v>1561</v>
      </c>
      <c r="F312" s="119" t="s">
        <v>959</v>
      </c>
      <c r="G312" s="213">
        <f>'折込チラシ　申込書'!K480</f>
        <v>10</v>
      </c>
    </row>
    <row r="313" spans="1:7" ht="17.45" customHeight="1" x14ac:dyDescent="0.15">
      <c r="A313" s="121" t="s">
        <v>1581</v>
      </c>
      <c r="B313" s="119" t="s">
        <v>1016</v>
      </c>
      <c r="C313" s="213">
        <f>'折込チラシ　申込書'!K508</f>
        <v>10</v>
      </c>
      <c r="D313" s="77"/>
      <c r="E313" s="121" t="s">
        <v>1562</v>
      </c>
      <c r="F313" s="119" t="s">
        <v>961</v>
      </c>
      <c r="G313" s="213">
        <f>'折込チラシ　申込書'!K481</f>
        <v>10</v>
      </c>
    </row>
    <row r="314" spans="1:7" ht="17.45" customHeight="1" x14ac:dyDescent="0.15">
      <c r="A314" s="121" t="s">
        <v>1582</v>
      </c>
      <c r="B314" s="119" t="s">
        <v>1018</v>
      </c>
      <c r="C314" s="213">
        <f>'折込チラシ　申込書'!K509</f>
        <v>20</v>
      </c>
      <c r="D314" s="77"/>
      <c r="E314" s="121" t="s">
        <v>1563</v>
      </c>
      <c r="F314" s="119" t="s">
        <v>963</v>
      </c>
      <c r="G314" s="213">
        <f>'折込チラシ　申込書'!K482</f>
        <v>15</v>
      </c>
    </row>
    <row r="315" spans="1:7" ht="17.45" customHeight="1" x14ac:dyDescent="0.15">
      <c r="A315" s="121" t="s">
        <v>1583</v>
      </c>
      <c r="B315" s="119" t="s">
        <v>1020</v>
      </c>
      <c r="C315" s="213">
        <f>'折込チラシ　申込書'!K510</f>
        <v>25</v>
      </c>
      <c r="D315" s="77"/>
      <c r="E315" s="121" t="s">
        <v>1564</v>
      </c>
      <c r="F315" s="119" t="s">
        <v>965</v>
      </c>
      <c r="G315" s="213">
        <f>'折込チラシ　申込書'!K483</f>
        <v>10</v>
      </c>
    </row>
    <row r="316" spans="1:7" ht="17.45" customHeight="1" thickBot="1" x14ac:dyDescent="0.2">
      <c r="A316" s="133" t="s">
        <v>1584</v>
      </c>
      <c r="B316" s="134" t="s">
        <v>1022</v>
      </c>
      <c r="C316" s="214">
        <f>'折込チラシ　申込書'!K511</f>
        <v>15</v>
      </c>
      <c r="D316" s="77"/>
      <c r="E316" s="133" t="s">
        <v>1565</v>
      </c>
      <c r="F316" s="134" t="s">
        <v>967</v>
      </c>
      <c r="G316" s="214">
        <f>'折込チラシ　申込書'!K484</f>
        <v>15</v>
      </c>
    </row>
    <row r="317" spans="1:7" ht="17.45" customHeight="1" x14ac:dyDescent="0.15">
      <c r="A317" s="361"/>
      <c r="B317" s="361"/>
      <c r="C317" s="361"/>
      <c r="D317" s="77"/>
    </row>
    <row r="318" spans="1:7" ht="17.45" customHeight="1" thickBot="1" x14ac:dyDescent="0.2">
      <c r="A318" s="362"/>
      <c r="B318" s="362"/>
      <c r="C318" s="362"/>
      <c r="D318" s="77"/>
    </row>
    <row r="319" spans="1:7" ht="17.45" customHeight="1" x14ac:dyDescent="0.15">
      <c r="A319" s="115"/>
      <c r="B319" s="378" t="s">
        <v>1404</v>
      </c>
      <c r="C319" s="373">
        <f>C321+C329</f>
        <v>1020</v>
      </c>
      <c r="D319" s="81"/>
      <c r="E319" s="115" t="s">
        <v>17</v>
      </c>
      <c r="F319" s="378" t="s">
        <v>1194</v>
      </c>
      <c r="G319" s="373">
        <f>SUM(G321:G321)</f>
        <v>515</v>
      </c>
    </row>
    <row r="320" spans="1:7" ht="17.25" customHeight="1" x14ac:dyDescent="0.15">
      <c r="A320" s="116"/>
      <c r="B320" s="379"/>
      <c r="C320" s="374"/>
      <c r="D320" s="81"/>
      <c r="E320" s="116"/>
      <c r="F320" s="379"/>
      <c r="G320" s="374"/>
    </row>
    <row r="321" spans="1:7" ht="17.25" customHeight="1" thickBot="1" x14ac:dyDescent="0.2">
      <c r="A321" s="116"/>
      <c r="B321" s="117" t="s">
        <v>1187</v>
      </c>
      <c r="C321" s="221">
        <f>SUM(C322:C328)</f>
        <v>990</v>
      </c>
      <c r="D321" s="81"/>
      <c r="E321" s="133" t="s">
        <v>1585</v>
      </c>
      <c r="F321" s="134" t="s">
        <v>1066</v>
      </c>
      <c r="G321" s="214">
        <f>'折込チラシ　申込書'!K552</f>
        <v>515</v>
      </c>
    </row>
    <row r="322" spans="1:7" ht="17.25" customHeight="1" thickBot="1" x14ac:dyDescent="0.2">
      <c r="A322" s="121" t="s">
        <v>1366</v>
      </c>
      <c r="B322" s="119" t="s">
        <v>1397</v>
      </c>
      <c r="C322" s="213">
        <f>'折込チラシ　申込書'!K514</f>
        <v>30</v>
      </c>
      <c r="D322" s="80"/>
      <c r="E322" s="124"/>
      <c r="G322" s="179"/>
    </row>
    <row r="323" spans="1:7" ht="17.25" customHeight="1" x14ac:dyDescent="0.15">
      <c r="A323" s="121" t="s">
        <v>1367</v>
      </c>
      <c r="B323" s="119" t="s">
        <v>1398</v>
      </c>
      <c r="C323" s="213">
        <f>'折込チラシ　申込書'!K515</f>
        <v>335</v>
      </c>
      <c r="D323" s="80"/>
      <c r="E323" s="115" t="s">
        <v>17</v>
      </c>
      <c r="F323" s="378" t="s">
        <v>18</v>
      </c>
      <c r="G323" s="373">
        <f>SUM(G325)</f>
        <v>95</v>
      </c>
    </row>
    <row r="324" spans="1:7" ht="17.25" customHeight="1" x14ac:dyDescent="0.15">
      <c r="A324" s="121" t="s">
        <v>1368</v>
      </c>
      <c r="B324" s="119" t="s">
        <v>1399</v>
      </c>
      <c r="C324" s="213">
        <f>'折込チラシ　申込書'!K516</f>
        <v>510</v>
      </c>
      <c r="D324" s="80"/>
      <c r="E324" s="116"/>
      <c r="F324" s="379"/>
      <c r="G324" s="374"/>
    </row>
    <row r="325" spans="1:7" ht="17.25" customHeight="1" thickBot="1" x14ac:dyDescent="0.2">
      <c r="A325" s="121" t="s">
        <v>1369</v>
      </c>
      <c r="B325" s="119" t="s">
        <v>1400</v>
      </c>
      <c r="C325" s="213">
        <f>'折込チラシ　申込書'!K517</f>
        <v>10</v>
      </c>
      <c r="D325" s="80"/>
      <c r="E325" s="133" t="s">
        <v>1586</v>
      </c>
      <c r="F325" s="134" t="s">
        <v>1070</v>
      </c>
      <c r="G325" s="214">
        <f>'折込チラシ　申込書'!K554</f>
        <v>95</v>
      </c>
    </row>
    <row r="326" spans="1:7" ht="17.25" customHeight="1" thickBot="1" x14ac:dyDescent="0.2">
      <c r="A326" s="121" t="s">
        <v>1370</v>
      </c>
      <c r="B326" s="119" t="s">
        <v>1401</v>
      </c>
      <c r="C326" s="213">
        <f>'折込チラシ　申込書'!K518</f>
        <v>40</v>
      </c>
      <c r="D326" s="80"/>
      <c r="E326" s="124"/>
      <c r="G326" s="179"/>
    </row>
    <row r="327" spans="1:7" ht="17.25" customHeight="1" x14ac:dyDescent="0.15">
      <c r="A327" s="121" t="s">
        <v>1371</v>
      </c>
      <c r="B327" s="119" t="s">
        <v>1402</v>
      </c>
      <c r="C327" s="213">
        <f>'折込チラシ　申込書'!K519</f>
        <v>35</v>
      </c>
      <c r="D327" s="80"/>
      <c r="E327" s="115" t="s">
        <v>17</v>
      </c>
      <c r="F327" s="378" t="s">
        <v>19</v>
      </c>
      <c r="G327" s="373">
        <f>SUM(G329:G333)</f>
        <v>80</v>
      </c>
    </row>
    <row r="328" spans="1:7" ht="17.25" customHeight="1" x14ac:dyDescent="0.15">
      <c r="A328" s="121" t="s">
        <v>1372</v>
      </c>
      <c r="B328" s="119" t="s">
        <v>1403</v>
      </c>
      <c r="C328" s="213">
        <f>'折込チラシ　申込書'!K520</f>
        <v>30</v>
      </c>
      <c r="D328" s="80"/>
      <c r="E328" s="116"/>
      <c r="F328" s="379"/>
      <c r="G328" s="374"/>
    </row>
    <row r="329" spans="1:7" ht="17.25" customHeight="1" x14ac:dyDescent="0.15">
      <c r="A329" s="116"/>
      <c r="B329" s="117" t="s">
        <v>1188</v>
      </c>
      <c r="C329" s="211">
        <f>SUM(C330:C330)</f>
        <v>30</v>
      </c>
      <c r="D329" s="81"/>
      <c r="E329" s="121" t="s">
        <v>1587</v>
      </c>
      <c r="F329" s="119" t="s">
        <v>1074</v>
      </c>
      <c r="G329" s="213">
        <f>'折込チラシ　申込書'!K556</f>
        <v>20</v>
      </c>
    </row>
    <row r="330" spans="1:7" ht="17.25" customHeight="1" thickBot="1" x14ac:dyDescent="0.2">
      <c r="A330" s="133" t="s">
        <v>1373</v>
      </c>
      <c r="B330" s="134" t="s">
        <v>1122</v>
      </c>
      <c r="C330" s="214">
        <f>'折込チラシ　申込書'!K522</f>
        <v>30</v>
      </c>
      <c r="D330" s="80"/>
      <c r="E330" s="121" t="s">
        <v>1588</v>
      </c>
      <c r="F330" s="119" t="s">
        <v>1076</v>
      </c>
      <c r="G330" s="213">
        <f>'折込チラシ　申込書'!K557</f>
        <v>20</v>
      </c>
    </row>
    <row r="331" spans="1:7" ht="17.25" customHeight="1" thickBot="1" x14ac:dyDescent="0.2">
      <c r="A331" s="124"/>
      <c r="C331" s="179"/>
      <c r="D331" s="85"/>
      <c r="E331" s="121" t="s">
        <v>1589</v>
      </c>
      <c r="F331" s="119" t="s">
        <v>1078</v>
      </c>
      <c r="G331" s="213">
        <f>'折込チラシ　申込書'!K558</f>
        <v>15</v>
      </c>
    </row>
    <row r="332" spans="1:7" ht="17.25" customHeight="1" x14ac:dyDescent="0.15">
      <c r="A332" s="115"/>
      <c r="B332" s="378" t="s">
        <v>1189</v>
      </c>
      <c r="C332" s="373">
        <f>C334+C338+C346</f>
        <v>1055</v>
      </c>
      <c r="D332" s="81"/>
      <c r="E332" s="121" t="s">
        <v>1590</v>
      </c>
      <c r="F332" s="119" t="s">
        <v>1080</v>
      </c>
      <c r="G332" s="213">
        <f>'折込チラシ　申込書'!K559</f>
        <v>20</v>
      </c>
    </row>
    <row r="333" spans="1:7" ht="17.25" customHeight="1" thickBot="1" x14ac:dyDescent="0.2">
      <c r="A333" s="116"/>
      <c r="B333" s="379"/>
      <c r="C333" s="374"/>
      <c r="D333" s="81"/>
      <c r="E333" s="133" t="s">
        <v>1591</v>
      </c>
      <c r="F333" s="134" t="s">
        <v>1082</v>
      </c>
      <c r="G333" s="214">
        <f>'折込チラシ　申込書'!K560</f>
        <v>5</v>
      </c>
    </row>
    <row r="334" spans="1:7" ht="17.25" customHeight="1" thickBot="1" x14ac:dyDescent="0.2">
      <c r="A334" s="116"/>
      <c r="B334" s="117" t="s">
        <v>1190</v>
      </c>
      <c r="C334" s="221">
        <f>SUM(C335:C337)</f>
        <v>950</v>
      </c>
      <c r="D334" s="81"/>
      <c r="E334" s="124"/>
      <c r="G334" s="179"/>
    </row>
    <row r="335" spans="1:7" ht="17.25" customHeight="1" x14ac:dyDescent="0.15">
      <c r="A335" s="121" t="s">
        <v>1374</v>
      </c>
      <c r="B335" s="119" t="s">
        <v>1123</v>
      </c>
      <c r="C335" s="213">
        <f>'折込チラシ　申込書'!K525</f>
        <v>785</v>
      </c>
      <c r="D335" s="80"/>
      <c r="E335" s="115" t="s">
        <v>17</v>
      </c>
      <c r="F335" s="378" t="s">
        <v>23</v>
      </c>
      <c r="G335" s="373">
        <f>SUM(G337)</f>
        <v>20</v>
      </c>
    </row>
    <row r="336" spans="1:7" ht="17.25" customHeight="1" x14ac:dyDescent="0.15">
      <c r="A336" s="121" t="s">
        <v>1375</v>
      </c>
      <c r="B336" s="119" t="s">
        <v>1124</v>
      </c>
      <c r="C336" s="213">
        <f>'折込チラシ　申込書'!K526</f>
        <v>10</v>
      </c>
      <c r="D336" s="80"/>
      <c r="E336" s="116"/>
      <c r="F336" s="379"/>
      <c r="G336" s="374"/>
    </row>
    <row r="337" spans="1:7" ht="17.25" customHeight="1" thickBot="1" x14ac:dyDescent="0.2">
      <c r="A337" s="121" t="s">
        <v>1376</v>
      </c>
      <c r="B337" s="119" t="s">
        <v>1125</v>
      </c>
      <c r="C337" s="213">
        <f>'折込チラシ　申込書'!K527</f>
        <v>155</v>
      </c>
      <c r="D337" s="80"/>
      <c r="E337" s="133" t="s">
        <v>1592</v>
      </c>
      <c r="F337" s="134" t="s">
        <v>1086</v>
      </c>
      <c r="G337" s="214">
        <f>'折込チラシ　申込書'!K562</f>
        <v>20</v>
      </c>
    </row>
    <row r="338" spans="1:7" ht="17.25" customHeight="1" thickBot="1" x14ac:dyDescent="0.2">
      <c r="A338" s="116"/>
      <c r="B338" s="117" t="s">
        <v>1191</v>
      </c>
      <c r="C338" s="211">
        <f>SUM(C339:C345)</f>
        <v>50</v>
      </c>
      <c r="D338" s="81"/>
      <c r="E338" s="124"/>
      <c r="G338" s="179"/>
    </row>
    <row r="339" spans="1:7" ht="17.25" customHeight="1" x14ac:dyDescent="0.15">
      <c r="A339" s="121" t="s">
        <v>1377</v>
      </c>
      <c r="B339" s="119" t="s">
        <v>1126</v>
      </c>
      <c r="C339" s="213">
        <f>'折込チラシ　申込書'!K529</f>
        <v>10</v>
      </c>
      <c r="D339" s="80"/>
      <c r="E339" s="115"/>
      <c r="F339" s="378" t="s">
        <v>20</v>
      </c>
      <c r="G339" s="373">
        <f>G341</f>
        <v>30</v>
      </c>
    </row>
    <row r="340" spans="1:7" ht="17.25" customHeight="1" x14ac:dyDescent="0.15">
      <c r="A340" s="121" t="s">
        <v>1378</v>
      </c>
      <c r="B340" s="119" t="s">
        <v>1127</v>
      </c>
      <c r="C340" s="213">
        <f>'折込チラシ　申込書'!K530</f>
        <v>10</v>
      </c>
      <c r="D340" s="80"/>
      <c r="E340" s="116"/>
      <c r="F340" s="379"/>
      <c r="G340" s="374"/>
    </row>
    <row r="341" spans="1:7" ht="17.25" customHeight="1" thickBot="1" x14ac:dyDescent="0.2">
      <c r="A341" s="121" t="s">
        <v>1379</v>
      </c>
      <c r="B341" s="119" t="s">
        <v>1128</v>
      </c>
      <c r="C341" s="213">
        <f>'折込チラシ　申込書'!K531</f>
        <v>5</v>
      </c>
      <c r="D341" s="80"/>
      <c r="E341" s="133" t="s">
        <v>1593</v>
      </c>
      <c r="F341" s="134" t="s">
        <v>1090</v>
      </c>
      <c r="G341" s="214">
        <f>'折込チラシ　申込書'!K564</f>
        <v>30</v>
      </c>
    </row>
    <row r="342" spans="1:7" ht="17.25" customHeight="1" thickBot="1" x14ac:dyDescent="0.2">
      <c r="A342" s="121" t="s">
        <v>1380</v>
      </c>
      <c r="B342" s="119" t="s">
        <v>1129</v>
      </c>
      <c r="C342" s="213">
        <f>'折込チラシ　申込書'!K532</f>
        <v>10</v>
      </c>
      <c r="D342" s="80"/>
      <c r="E342" s="126"/>
      <c r="F342" s="127"/>
      <c r="G342" s="76"/>
    </row>
    <row r="343" spans="1:7" ht="17.25" customHeight="1" x14ac:dyDescent="0.15">
      <c r="A343" s="307" t="s">
        <v>1381</v>
      </c>
      <c r="B343" s="122" t="s">
        <v>2492</v>
      </c>
      <c r="C343" s="212">
        <f>'折込チラシ　申込書'!K533</f>
        <v>0</v>
      </c>
      <c r="D343" s="80"/>
      <c r="E343" s="115"/>
      <c r="F343" s="378" t="s">
        <v>21</v>
      </c>
      <c r="G343" s="373">
        <f>SUM(G345:G346)</f>
        <v>50</v>
      </c>
    </row>
    <row r="344" spans="1:7" ht="17.25" customHeight="1" x14ac:dyDescent="0.15">
      <c r="A344" s="121" t="s">
        <v>1382</v>
      </c>
      <c r="B344" s="119" t="s">
        <v>1130</v>
      </c>
      <c r="C344" s="213">
        <f>'折込チラシ　申込書'!K534</f>
        <v>15</v>
      </c>
      <c r="D344" s="80"/>
      <c r="E344" s="116"/>
      <c r="F344" s="379"/>
      <c r="G344" s="374"/>
    </row>
    <row r="345" spans="1:7" ht="17.25" customHeight="1" x14ac:dyDescent="0.15">
      <c r="A345" s="121" t="s">
        <v>1383</v>
      </c>
      <c r="B345" s="119" t="s">
        <v>1131</v>
      </c>
      <c r="C345" s="213">
        <f>'折込チラシ　申込書'!K535</f>
        <v>0</v>
      </c>
      <c r="D345" s="80"/>
      <c r="E345" s="121" t="s">
        <v>1594</v>
      </c>
      <c r="F345" s="119" t="s">
        <v>1094</v>
      </c>
      <c r="G345" s="213">
        <f>'折込チラシ　申込書'!K566</f>
        <v>30</v>
      </c>
    </row>
    <row r="346" spans="1:7" ht="17.25" customHeight="1" thickBot="1" x14ac:dyDescent="0.2">
      <c r="A346" s="116"/>
      <c r="B346" s="117" t="s">
        <v>1192</v>
      </c>
      <c r="C346" s="211">
        <f>SUM(C347:C348)</f>
        <v>55</v>
      </c>
      <c r="D346" s="80"/>
      <c r="E346" s="133" t="s">
        <v>1595</v>
      </c>
      <c r="F346" s="134" t="s">
        <v>1096</v>
      </c>
      <c r="G346" s="214">
        <f>'折込チラシ　申込書'!K567</f>
        <v>20</v>
      </c>
    </row>
    <row r="347" spans="1:7" ht="17.25" customHeight="1" thickBot="1" x14ac:dyDescent="0.2">
      <c r="A347" s="121" t="s">
        <v>1384</v>
      </c>
      <c r="B347" s="119" t="s">
        <v>1132</v>
      </c>
      <c r="C347" s="213">
        <f>'折込チラシ　申込書'!K537</f>
        <v>40</v>
      </c>
      <c r="D347" s="80"/>
      <c r="E347" s="124"/>
      <c r="G347" s="179"/>
    </row>
    <row r="348" spans="1:7" ht="17.25" customHeight="1" thickBot="1" x14ac:dyDescent="0.2">
      <c r="A348" s="133" t="s">
        <v>1385</v>
      </c>
      <c r="B348" s="134" t="s">
        <v>1133</v>
      </c>
      <c r="C348" s="214">
        <f>'折込チラシ　申込書'!K538</f>
        <v>15</v>
      </c>
      <c r="D348" s="81"/>
      <c r="E348" s="115"/>
      <c r="F348" s="378" t="s">
        <v>35</v>
      </c>
      <c r="G348" s="373">
        <f>SUM(G350)</f>
        <v>30</v>
      </c>
    </row>
    <row r="349" spans="1:7" ht="17.25" customHeight="1" x14ac:dyDescent="0.15">
      <c r="A349" s="388"/>
      <c r="B349" s="388"/>
      <c r="C349" s="388"/>
      <c r="D349" s="80"/>
      <c r="E349" s="116"/>
      <c r="F349" s="379"/>
      <c r="G349" s="374"/>
    </row>
    <row r="350" spans="1:7" ht="17.25" customHeight="1" thickBot="1" x14ac:dyDescent="0.2">
      <c r="A350" s="380"/>
      <c r="B350" s="380"/>
      <c r="C350" s="380"/>
      <c r="D350" s="80"/>
      <c r="E350" s="133" t="s">
        <v>1596</v>
      </c>
      <c r="F350" s="134" t="s">
        <v>1100</v>
      </c>
      <c r="G350" s="214">
        <f>'折込チラシ　申込書'!K569</f>
        <v>30</v>
      </c>
    </row>
    <row r="351" spans="1:7" ht="17.25" customHeight="1" thickBot="1" x14ac:dyDescent="0.2">
      <c r="A351" s="115"/>
      <c r="B351" s="378" t="s">
        <v>1193</v>
      </c>
      <c r="C351" s="373">
        <f>SUM(C353:C363)</f>
        <v>505</v>
      </c>
      <c r="D351" s="85"/>
      <c r="E351" s="126"/>
      <c r="F351" s="127"/>
      <c r="G351" s="76"/>
    </row>
    <row r="352" spans="1:7" ht="17.25" customHeight="1" x14ac:dyDescent="0.15">
      <c r="A352" s="116"/>
      <c r="B352" s="379"/>
      <c r="C352" s="374"/>
      <c r="D352" s="81"/>
      <c r="E352" s="115"/>
      <c r="F352" s="378" t="s">
        <v>16</v>
      </c>
      <c r="G352" s="373">
        <f>SUM(G354)</f>
        <v>45</v>
      </c>
    </row>
    <row r="353" spans="1:7" ht="17.25" customHeight="1" x14ac:dyDescent="0.15">
      <c r="A353" s="121" t="s">
        <v>1386</v>
      </c>
      <c r="B353" s="119" t="s">
        <v>1134</v>
      </c>
      <c r="C353" s="213">
        <f>'折込チラシ　申込書'!K540</f>
        <v>50</v>
      </c>
      <c r="D353" s="81"/>
      <c r="E353" s="116"/>
      <c r="F353" s="379"/>
      <c r="G353" s="374"/>
    </row>
    <row r="354" spans="1:7" ht="17.25" customHeight="1" thickBot="1" x14ac:dyDescent="0.2">
      <c r="A354" s="121" t="s">
        <v>1387</v>
      </c>
      <c r="B354" s="119" t="s">
        <v>1135</v>
      </c>
      <c r="C354" s="213">
        <f>'折込チラシ　申込書'!K541</f>
        <v>35</v>
      </c>
      <c r="D354" s="80"/>
      <c r="E354" s="133" t="s">
        <v>1597</v>
      </c>
      <c r="F354" s="134" t="s">
        <v>1104</v>
      </c>
      <c r="G354" s="214">
        <f>'折込チラシ　申込書'!K571</f>
        <v>45</v>
      </c>
    </row>
    <row r="355" spans="1:7" ht="17.25" customHeight="1" thickBot="1" x14ac:dyDescent="0.2">
      <c r="A355" s="121" t="s">
        <v>1388</v>
      </c>
      <c r="B355" s="119" t="s">
        <v>1136</v>
      </c>
      <c r="C355" s="213">
        <f>'折込チラシ　申込書'!K542</f>
        <v>25</v>
      </c>
      <c r="D355" s="80"/>
      <c r="E355" s="124"/>
      <c r="G355" s="179"/>
    </row>
    <row r="356" spans="1:7" ht="17.25" customHeight="1" x14ac:dyDescent="0.15">
      <c r="A356" s="121" t="s">
        <v>1389</v>
      </c>
      <c r="B356" s="119" t="s">
        <v>1137</v>
      </c>
      <c r="C356" s="213">
        <f>'折込チラシ　申込書'!K543</f>
        <v>25</v>
      </c>
      <c r="D356" s="80"/>
      <c r="E356" s="290"/>
      <c r="F356" s="384" t="s">
        <v>34</v>
      </c>
      <c r="G356" s="386">
        <f>SUM(G358)</f>
        <v>0</v>
      </c>
    </row>
    <row r="357" spans="1:7" ht="17.25" customHeight="1" x14ac:dyDescent="0.15">
      <c r="A357" s="121" t="s">
        <v>1390</v>
      </c>
      <c r="B357" s="119" t="s">
        <v>1138</v>
      </c>
      <c r="C357" s="213">
        <f>'折込チラシ　申込書'!K544</f>
        <v>75</v>
      </c>
      <c r="D357" s="80"/>
      <c r="E357" s="291"/>
      <c r="F357" s="385"/>
      <c r="G357" s="387"/>
    </row>
    <row r="358" spans="1:7" ht="17.25" customHeight="1" x14ac:dyDescent="0.15">
      <c r="A358" s="121" t="s">
        <v>1391</v>
      </c>
      <c r="B358" s="119" t="s">
        <v>1139</v>
      </c>
      <c r="C358" s="213">
        <f>'折込チラシ　申込書'!K545</f>
        <v>60</v>
      </c>
      <c r="D358" s="80"/>
      <c r="E358" s="293"/>
      <c r="F358" s="294" t="s">
        <v>22</v>
      </c>
      <c r="G358" s="292">
        <f>SUM(G359:G359)</f>
        <v>0</v>
      </c>
    </row>
    <row r="359" spans="1:7" ht="17.25" customHeight="1" thickBot="1" x14ac:dyDescent="0.2">
      <c r="A359" s="121" t="s">
        <v>1392</v>
      </c>
      <c r="B359" s="119" t="s">
        <v>1140</v>
      </c>
      <c r="C359" s="213">
        <f>'折込チラシ　申込書'!K546</f>
        <v>55</v>
      </c>
      <c r="D359" s="80"/>
      <c r="E359" s="295" t="s">
        <v>1598</v>
      </c>
      <c r="F359" s="288" t="s">
        <v>2491</v>
      </c>
      <c r="G359" s="289">
        <f>'折込チラシ　申込書'!K574</f>
        <v>0</v>
      </c>
    </row>
    <row r="360" spans="1:7" ht="17.25" customHeight="1" x14ac:dyDescent="0.15">
      <c r="A360" s="121" t="s">
        <v>1393</v>
      </c>
      <c r="B360" s="119" t="s">
        <v>1141</v>
      </c>
      <c r="C360" s="213">
        <f>'折込チラシ　申込書'!K547</f>
        <v>25</v>
      </c>
      <c r="D360" s="80"/>
      <c r="E360" s="381"/>
      <c r="F360" s="382"/>
      <c r="G360" s="383"/>
    </row>
    <row r="361" spans="1:7" ht="17.25" customHeight="1" x14ac:dyDescent="0.15">
      <c r="A361" s="121" t="s">
        <v>1394</v>
      </c>
      <c r="B361" s="119" t="s">
        <v>1142</v>
      </c>
      <c r="C361" s="213">
        <f>'折込チラシ　申込書'!K548</f>
        <v>10</v>
      </c>
      <c r="D361" s="80"/>
      <c r="E361" s="375"/>
      <c r="F361" s="376"/>
      <c r="G361" s="377"/>
    </row>
    <row r="362" spans="1:7" ht="17.25" customHeight="1" x14ac:dyDescent="0.15">
      <c r="A362" s="121" t="s">
        <v>1395</v>
      </c>
      <c r="B362" s="119" t="s">
        <v>1143</v>
      </c>
      <c r="C362" s="213">
        <f>'折込チラシ　申込書'!K549</f>
        <v>70</v>
      </c>
      <c r="D362" s="80"/>
      <c r="E362" s="124"/>
      <c r="G362" s="257"/>
    </row>
    <row r="363" spans="1:7" ht="17.25" customHeight="1" thickBot="1" x14ac:dyDescent="0.2">
      <c r="A363" s="133" t="s">
        <v>1396</v>
      </c>
      <c r="B363" s="134" t="s">
        <v>1144</v>
      </c>
      <c r="C363" s="214">
        <f>'折込チラシ　申込書'!K550</f>
        <v>75</v>
      </c>
      <c r="D363" s="80"/>
      <c r="E363" s="124"/>
      <c r="G363" s="257"/>
    </row>
    <row r="364" spans="1:7" ht="17.25" customHeight="1" thickBot="1" x14ac:dyDescent="0.2">
      <c r="D364" s="80"/>
      <c r="E364" s="126"/>
      <c r="F364" s="127"/>
      <c r="G364" s="253"/>
    </row>
    <row r="365" spans="1:7" ht="17.25" customHeight="1" x14ac:dyDescent="0.15">
      <c r="C365" s="182"/>
      <c r="G365" s="182"/>
    </row>
    <row r="366" spans="1:7" ht="17.45" customHeight="1" x14ac:dyDescent="0.15">
      <c r="C366" s="182"/>
      <c r="G366" s="182"/>
    </row>
    <row r="367" spans="1:7" ht="17.45" customHeight="1" x14ac:dyDescent="0.15">
      <c r="C367" s="182"/>
      <c r="G367" s="182"/>
    </row>
    <row r="368" spans="1:7" ht="17.45" customHeight="1" x14ac:dyDescent="0.15">
      <c r="C368" s="182"/>
      <c r="G368" s="182"/>
    </row>
    <row r="369" spans="3:7" ht="17.45" customHeight="1" x14ac:dyDescent="0.15">
      <c r="C369" s="182"/>
      <c r="G369" s="182"/>
    </row>
    <row r="370" spans="3:7" ht="17.45" customHeight="1" x14ac:dyDescent="0.15">
      <c r="C370" s="182"/>
      <c r="G370" s="182"/>
    </row>
    <row r="371" spans="3:7" ht="17.45" customHeight="1" x14ac:dyDescent="0.15">
      <c r="C371" s="182"/>
      <c r="G371" s="182"/>
    </row>
    <row r="372" spans="3:7" ht="17.45" customHeight="1" x14ac:dyDescent="0.15">
      <c r="C372" s="182"/>
      <c r="G372" s="182"/>
    </row>
    <row r="373" spans="3:7" ht="17.45" customHeight="1" x14ac:dyDescent="0.15">
      <c r="C373" s="182"/>
      <c r="G373" s="182"/>
    </row>
    <row r="374" spans="3:7" ht="17.45" customHeight="1" x14ac:dyDescent="0.15">
      <c r="C374" s="182"/>
      <c r="G374" s="182"/>
    </row>
    <row r="375" spans="3:7" ht="17.45" customHeight="1" x14ac:dyDescent="0.15">
      <c r="C375" s="182"/>
      <c r="G375" s="182"/>
    </row>
    <row r="376" spans="3:7" ht="17.45" customHeight="1" x14ac:dyDescent="0.15">
      <c r="C376" s="182"/>
      <c r="G376" s="182"/>
    </row>
    <row r="377" spans="3:7" ht="17.45" customHeight="1" x14ac:dyDescent="0.15">
      <c r="C377" s="182"/>
      <c r="G377" s="182"/>
    </row>
    <row r="378" spans="3:7" ht="17.45" customHeight="1" x14ac:dyDescent="0.15">
      <c r="C378" s="182"/>
      <c r="G378" s="182"/>
    </row>
    <row r="379" spans="3:7" ht="17.45" customHeight="1" x14ac:dyDescent="0.15">
      <c r="C379" s="182"/>
      <c r="G379" s="182"/>
    </row>
    <row r="380" spans="3:7" ht="17.45" customHeight="1" x14ac:dyDescent="0.15">
      <c r="C380" s="182"/>
      <c r="G380" s="182"/>
    </row>
    <row r="381" spans="3:7" ht="17.45" customHeight="1" x14ac:dyDescent="0.15">
      <c r="C381" s="182"/>
      <c r="G381" s="182"/>
    </row>
    <row r="382" spans="3:7" ht="17.45" customHeight="1" x14ac:dyDescent="0.15">
      <c r="C382" s="182"/>
      <c r="G382" s="182"/>
    </row>
    <row r="383" spans="3:7" ht="17.45" customHeight="1" x14ac:dyDescent="0.15">
      <c r="C383" s="182"/>
      <c r="G383" s="182"/>
    </row>
    <row r="384" spans="3:7" ht="17.45" customHeight="1" x14ac:dyDescent="0.15">
      <c r="C384" s="182"/>
      <c r="G384" s="182"/>
    </row>
    <row r="385" spans="3:7" ht="17.45" customHeight="1" x14ac:dyDescent="0.15">
      <c r="C385" s="182"/>
      <c r="G385" s="182"/>
    </row>
    <row r="386" spans="3:7" ht="17.45" customHeight="1" x14ac:dyDescent="0.15">
      <c r="C386" s="182"/>
      <c r="G386" s="182"/>
    </row>
    <row r="387" spans="3:7" ht="17.45" customHeight="1" x14ac:dyDescent="0.15">
      <c r="C387" s="182"/>
      <c r="G387" s="182"/>
    </row>
    <row r="388" spans="3:7" ht="17.45" customHeight="1" x14ac:dyDescent="0.15">
      <c r="C388" s="182"/>
      <c r="G388" s="182"/>
    </row>
    <row r="389" spans="3:7" ht="17.45" customHeight="1" x14ac:dyDescent="0.15">
      <c r="C389" s="182"/>
      <c r="G389" s="182"/>
    </row>
    <row r="390" spans="3:7" ht="17.45" customHeight="1" x14ac:dyDescent="0.15">
      <c r="C390" s="182"/>
      <c r="G390" s="182"/>
    </row>
    <row r="391" spans="3:7" ht="17.45" customHeight="1" x14ac:dyDescent="0.15">
      <c r="C391" s="182"/>
    </row>
  </sheetData>
  <sheetProtection algorithmName="SHA-512" hashValue="KBxkeT2Mk7o2oNWKa3ytD+7Tw+SU9H2O9pa+E5+n6COQP7yYGK3tOuPSe2MezH3n6IqvoAUy1G2l35TwMiYZpQ==" saltValue="smFuvNunv8XxE3cXdhTesQ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35">
    <mergeCell ref="E182:G182"/>
    <mergeCell ref="E183:G183"/>
    <mergeCell ref="I150:K150"/>
    <mergeCell ref="A138:C138"/>
    <mergeCell ref="G119:G120"/>
    <mergeCell ref="A70:C70"/>
    <mergeCell ref="A71:C71"/>
    <mergeCell ref="A126:C126"/>
    <mergeCell ref="A127:C127"/>
    <mergeCell ref="I160:K160"/>
    <mergeCell ref="I161:K161"/>
    <mergeCell ref="E160:G160"/>
    <mergeCell ref="G162:G163"/>
    <mergeCell ref="A165:C165"/>
    <mergeCell ref="A166:C166"/>
    <mergeCell ref="I163:K163"/>
    <mergeCell ref="G168:G169"/>
    <mergeCell ref="A181:C181"/>
    <mergeCell ref="B168:B169"/>
    <mergeCell ref="C168:C169"/>
    <mergeCell ref="A180:C180"/>
    <mergeCell ref="C119:C120"/>
    <mergeCell ref="B128:B129"/>
    <mergeCell ref="C128:C129"/>
    <mergeCell ref="B139:B140"/>
    <mergeCell ref="C139:C140"/>
    <mergeCell ref="E93:G93"/>
    <mergeCell ref="A72:C72"/>
    <mergeCell ref="A73:C73"/>
    <mergeCell ref="A74:C74"/>
    <mergeCell ref="F1:G1"/>
    <mergeCell ref="E46:G46"/>
    <mergeCell ref="B105:B106"/>
    <mergeCell ref="C105:C106"/>
    <mergeCell ref="F119:F120"/>
    <mergeCell ref="G86:G87"/>
    <mergeCell ref="F28:F29"/>
    <mergeCell ref="G28:G29"/>
    <mergeCell ref="F86:F87"/>
    <mergeCell ref="A19:C19"/>
    <mergeCell ref="A116:C116"/>
    <mergeCell ref="F94:F95"/>
    <mergeCell ref="G94:G95"/>
    <mergeCell ref="E117:G117"/>
    <mergeCell ref="E116:G116"/>
    <mergeCell ref="B3:B4"/>
    <mergeCell ref="C3:C4"/>
    <mergeCell ref="B76:B77"/>
    <mergeCell ref="C76:C77"/>
    <mergeCell ref="A18:C18"/>
    <mergeCell ref="E14:G14"/>
    <mergeCell ref="E15:G15"/>
    <mergeCell ref="A75:C75"/>
    <mergeCell ref="B48:B49"/>
    <mergeCell ref="A40:C40"/>
    <mergeCell ref="A41:C41"/>
    <mergeCell ref="C184:C185"/>
    <mergeCell ref="F229:F230"/>
    <mergeCell ref="E297:G297"/>
    <mergeCell ref="E214:G214"/>
    <mergeCell ref="G229:G230"/>
    <mergeCell ref="C264:C265"/>
    <mergeCell ref="B274:B275"/>
    <mergeCell ref="C274:C275"/>
    <mergeCell ref="B264:B265"/>
    <mergeCell ref="E248:G248"/>
    <mergeCell ref="E249:G249"/>
    <mergeCell ref="E136:G136"/>
    <mergeCell ref="A117:C117"/>
    <mergeCell ref="F152:F153"/>
    <mergeCell ref="G152:G153"/>
    <mergeCell ref="C48:C49"/>
    <mergeCell ref="E58:G58"/>
    <mergeCell ref="E69:G69"/>
    <mergeCell ref="E70:G70"/>
    <mergeCell ref="E92:G92"/>
    <mergeCell ref="E150:G150"/>
    <mergeCell ref="B119:B120"/>
    <mergeCell ref="F335:F336"/>
    <mergeCell ref="F327:F328"/>
    <mergeCell ref="F323:F324"/>
    <mergeCell ref="G335:G336"/>
    <mergeCell ref="G327:G328"/>
    <mergeCell ref="G323:G324"/>
    <mergeCell ref="B319:B320"/>
    <mergeCell ref="C319:C320"/>
    <mergeCell ref="G319:G320"/>
    <mergeCell ref="G195:G196"/>
    <mergeCell ref="A182:C182"/>
    <mergeCell ref="B184:B185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A349:C349"/>
    <mergeCell ref="B296:B297"/>
    <mergeCell ref="C296:C297"/>
    <mergeCell ref="G339:G340"/>
    <mergeCell ref="F319:F320"/>
    <mergeCell ref="B332:B333"/>
    <mergeCell ref="C332:C333"/>
    <mergeCell ref="F339:F340"/>
    <mergeCell ref="A205:C205"/>
    <mergeCell ref="A206:C206"/>
    <mergeCell ref="A204:C204"/>
    <mergeCell ref="A21:C21"/>
    <mergeCell ref="A20:C20"/>
    <mergeCell ref="A317:C317"/>
    <mergeCell ref="A318:C318"/>
    <mergeCell ref="G250:G251"/>
    <mergeCell ref="F250:F251"/>
    <mergeCell ref="G298:G299"/>
    <mergeCell ref="F274:F275"/>
    <mergeCell ref="G274:G275"/>
    <mergeCell ref="F260:F261"/>
    <mergeCell ref="G260:G261"/>
    <mergeCell ref="F298:F299"/>
    <mergeCell ref="E296:G296"/>
    <mergeCell ref="B157:B158"/>
    <mergeCell ref="C157:C158"/>
    <mergeCell ref="F168:F169"/>
    <mergeCell ref="F162:F163"/>
    <mergeCell ref="F195:F196"/>
    <mergeCell ref="A226:C226"/>
    <mergeCell ref="A227:C227"/>
    <mergeCell ref="A203:C203"/>
  </mergeCells>
  <phoneticPr fontId="9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6"/>
  <sheetViews>
    <sheetView showGridLines="0" tabSelected="1" view="pageBreakPreview" topLeftCell="D1" zoomScale="85" zoomScaleNormal="85" zoomScaleSheetLayoutView="85" workbookViewId="0">
      <pane ySplit="9" topLeftCell="A10" activePane="bottomLeft" state="frozen"/>
      <selection activeCell="D1" sqref="D1"/>
      <selection pane="bottomLeft" activeCell="E1" sqref="E1"/>
    </sheetView>
  </sheetViews>
  <sheetFormatPr defaultRowHeight="13.5" x14ac:dyDescent="0.15"/>
  <cols>
    <col min="1" max="1" width="5.625" style="10" hidden="1" customWidth="1"/>
    <col min="2" max="2" width="6.5" style="10" hidden="1" customWidth="1"/>
    <col min="3" max="3" width="8.25" style="10" hidden="1" customWidth="1"/>
    <col min="4" max="4" width="17.25" style="10" customWidth="1"/>
    <col min="5" max="5" width="19.75" style="10" customWidth="1"/>
    <col min="6" max="6" width="13.5" style="10" hidden="1" customWidth="1"/>
    <col min="7" max="7" width="10.125" style="10" hidden="1" customWidth="1"/>
    <col min="8" max="8" width="10.5" style="10" hidden="1" customWidth="1"/>
    <col min="9" max="9" width="16" style="201" hidden="1" customWidth="1"/>
    <col min="10" max="10" width="30.375" style="10" customWidth="1"/>
    <col min="11" max="11" width="16.25" style="10" customWidth="1"/>
    <col min="12" max="12" width="15.875" style="91" customWidth="1"/>
    <col min="13" max="13" width="7" style="10" hidden="1" customWidth="1"/>
    <col min="14" max="14" width="9.875" style="10" hidden="1" customWidth="1"/>
    <col min="15" max="15" width="29.25" style="10" customWidth="1"/>
    <col min="16" max="16" width="13.125" style="10" hidden="1" customWidth="1"/>
    <col min="17" max="16384" width="9" style="10"/>
  </cols>
  <sheetData>
    <row r="1" spans="1:16" ht="24.75" customHeight="1" x14ac:dyDescent="0.15">
      <c r="A1" s="9"/>
      <c r="C1" s="9"/>
      <c r="D1" s="141" t="s">
        <v>1110</v>
      </c>
      <c r="E1" s="206"/>
      <c r="F1" s="202"/>
      <c r="G1" s="111"/>
      <c r="H1" s="112"/>
      <c r="I1" s="194"/>
      <c r="J1" s="106" t="s">
        <v>2200</v>
      </c>
      <c r="K1" s="576"/>
      <c r="L1" s="577"/>
      <c r="M1" s="577"/>
      <c r="N1" s="577"/>
      <c r="O1" s="578"/>
      <c r="P1" s="9"/>
    </row>
    <row r="2" spans="1:16" ht="23.25" customHeight="1" x14ac:dyDescent="0.15">
      <c r="C2" s="9"/>
      <c r="D2" s="142" t="s">
        <v>2202</v>
      </c>
      <c r="E2" s="155"/>
      <c r="F2" s="202"/>
      <c r="G2" s="108"/>
      <c r="H2" s="109"/>
      <c r="I2" s="194"/>
      <c r="J2" s="110" t="s">
        <v>2198</v>
      </c>
      <c r="K2" s="579"/>
      <c r="L2" s="580"/>
      <c r="M2" s="580"/>
      <c r="N2" s="580"/>
      <c r="O2" s="581"/>
    </row>
    <row r="3" spans="1:16" ht="21.95" customHeight="1" thickBot="1" x14ac:dyDescent="0.2">
      <c r="C3" s="11"/>
      <c r="D3" s="143" t="s">
        <v>52</v>
      </c>
      <c r="E3" s="156"/>
      <c r="F3" s="98"/>
      <c r="G3" s="113"/>
      <c r="H3" s="113"/>
      <c r="I3" s="194"/>
      <c r="J3" s="107" t="s">
        <v>2428</v>
      </c>
      <c r="K3" s="594"/>
      <c r="L3" s="595"/>
      <c r="M3" s="157" t="s">
        <v>2201</v>
      </c>
      <c r="N3" s="596" t="s">
        <v>2330</v>
      </c>
      <c r="O3" s="597"/>
    </row>
    <row r="4" spans="1:16" ht="24.75" customHeight="1" thickBot="1" x14ac:dyDescent="0.2">
      <c r="C4" s="11"/>
      <c r="D4" s="593" t="s">
        <v>2500</v>
      </c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</row>
    <row r="5" spans="1:16" ht="21.75" customHeight="1" x14ac:dyDescent="0.15">
      <c r="B5" s="13" t="s">
        <v>53</v>
      </c>
      <c r="C5" s="11"/>
      <c r="D5" s="582" t="s">
        <v>2431</v>
      </c>
      <c r="E5" s="583"/>
      <c r="F5" s="202"/>
      <c r="G5" s="91"/>
      <c r="H5" s="96"/>
      <c r="I5" s="14"/>
      <c r="J5" s="100" t="s">
        <v>54</v>
      </c>
      <c r="K5" s="101">
        <f>K7+K6</f>
        <v>125510</v>
      </c>
      <c r="L5" s="262">
        <f>SUM(SUMIFS(L9:L574,P9:P574,{"2","4"}))</f>
        <v>0</v>
      </c>
      <c r="M5" s="102">
        <f>SUM(SUMIFS(M9:M575,P9:P575,{"2","4"}))</f>
        <v>36885</v>
      </c>
      <c r="N5" s="152">
        <f>SUM(SUMIFS(N9:N575,P9:P575,{"2","4"}))</f>
        <v>0</v>
      </c>
    </row>
    <row r="6" spans="1:16" ht="21.75" customHeight="1" x14ac:dyDescent="0.15">
      <c r="B6" s="13" t="s">
        <v>1111</v>
      </c>
      <c r="C6" s="11"/>
      <c r="D6" s="584" t="s">
        <v>2328</v>
      </c>
      <c r="E6" s="585"/>
      <c r="F6" s="202"/>
      <c r="G6" s="91"/>
      <c r="H6" s="97"/>
      <c r="I6" s="14"/>
      <c r="J6" s="103" t="s">
        <v>55</v>
      </c>
      <c r="K6" s="95">
        <f>SUMIFS(K9:K574,P9:P574,{"2"})</f>
        <v>122065</v>
      </c>
      <c r="L6" s="263">
        <f>SUMIFS(L9:L574,P9:P574,{"2"})</f>
        <v>0</v>
      </c>
      <c r="M6" s="95">
        <f>SUMIFS(M9:M575,P9:P575,{"2"})</f>
        <v>36885</v>
      </c>
      <c r="N6" s="153">
        <f>SUMIFS(N9:N575,P9:P575,{"2"})</f>
        <v>0</v>
      </c>
      <c r="O6" s="296" t="s">
        <v>2501</v>
      </c>
    </row>
    <row r="7" spans="1:16" ht="21.75" customHeight="1" thickBot="1" x14ac:dyDescent="0.2">
      <c r="B7" s="15" t="s">
        <v>56</v>
      </c>
      <c r="C7" s="16"/>
      <c r="D7" s="586" t="s">
        <v>2329</v>
      </c>
      <c r="E7" s="587"/>
      <c r="F7" s="98"/>
      <c r="G7" s="98"/>
      <c r="H7" s="98"/>
      <c r="I7" s="194"/>
      <c r="J7" s="104" t="s">
        <v>57</v>
      </c>
      <c r="K7" s="105">
        <f>SUMIFS(K9:K574,P9:P574,{"4"})</f>
        <v>3445</v>
      </c>
      <c r="L7" s="264">
        <f>SUMIFS(L9:L574,P9:P574,{"4"})</f>
        <v>0</v>
      </c>
      <c r="M7" s="105">
        <f>SUMIFS(M9:M575,P9:P575,{"4"})</f>
        <v>0</v>
      </c>
      <c r="N7" s="154">
        <f>SUMIFS(N9:N575,P9:P575,{"4"})</f>
        <v>0</v>
      </c>
    </row>
    <row r="8" spans="1:16" ht="15" customHeight="1" x14ac:dyDescent="0.15">
      <c r="B8" s="17" t="s">
        <v>58</v>
      </c>
      <c r="C8" s="18"/>
      <c r="D8" s="19"/>
      <c r="E8" s="19"/>
      <c r="F8" s="20"/>
      <c r="G8" s="12"/>
      <c r="H8" s="12"/>
      <c r="I8" s="194"/>
      <c r="J8" s="11"/>
      <c r="K8" s="11"/>
      <c r="L8" s="265" t="s">
        <v>2429</v>
      </c>
      <c r="M8" s="11"/>
      <c r="N8" s="21" t="s">
        <v>59</v>
      </c>
      <c r="O8" s="22" t="s">
        <v>1109</v>
      </c>
    </row>
    <row r="9" spans="1:16" ht="18" customHeight="1" x14ac:dyDescent="0.15">
      <c r="B9" s="43" t="s">
        <v>60</v>
      </c>
      <c r="C9" s="43"/>
      <c r="D9" s="591" t="s">
        <v>61</v>
      </c>
      <c r="E9" s="592"/>
      <c r="F9" s="205"/>
      <c r="G9" s="99"/>
      <c r="H9" s="99" t="s">
        <v>62</v>
      </c>
      <c r="I9" s="193" t="s">
        <v>2331</v>
      </c>
      <c r="J9" s="99" t="s">
        <v>63</v>
      </c>
      <c r="K9" s="144" t="s">
        <v>2205</v>
      </c>
      <c r="L9" s="266" t="s">
        <v>2203</v>
      </c>
      <c r="M9" s="145" t="s">
        <v>2291</v>
      </c>
      <c r="N9" s="145" t="s">
        <v>2204</v>
      </c>
      <c r="O9" s="99" t="s">
        <v>64</v>
      </c>
      <c r="P9" s="43" t="s">
        <v>64</v>
      </c>
    </row>
    <row r="10" spans="1:16" ht="18" customHeight="1" x14ac:dyDescent="0.15">
      <c r="A10" s="23" t="s">
        <v>65</v>
      </c>
      <c r="B10" s="24"/>
      <c r="C10" s="25" t="s">
        <v>66</v>
      </c>
      <c r="D10" s="598" t="s">
        <v>2251</v>
      </c>
      <c r="E10" s="599"/>
      <c r="F10" s="600"/>
      <c r="G10" s="25"/>
      <c r="H10" s="25"/>
      <c r="I10" s="195"/>
      <c r="J10" s="24" t="s">
        <v>67</v>
      </c>
      <c r="K10" s="26">
        <f>SUM(SUMIFS(K11:K58,$G11:$G58,{"0","1"}))</f>
        <v>34880</v>
      </c>
      <c r="L10" s="231">
        <f>SUM(SUMIFS(L11:L58,$G11:$G58,{"0","1"}))</f>
        <v>0</v>
      </c>
      <c r="M10" s="26">
        <f>SUM(SUMIFS(M11:M58,$G11:$G58,{"0","1"}))</f>
        <v>11980</v>
      </c>
      <c r="N10" s="41">
        <f>SUM(SUMIFS(N11:N58,$G11:$G58,{"0","1"}))</f>
        <v>0</v>
      </c>
      <c r="O10" s="42"/>
      <c r="P10" s="10">
        <v>2</v>
      </c>
    </row>
    <row r="11" spans="1:16" ht="18" customHeight="1" x14ac:dyDescent="0.15">
      <c r="A11" s="23" t="s">
        <v>65</v>
      </c>
      <c r="B11" s="27" t="s">
        <v>68</v>
      </c>
      <c r="C11" s="28" t="s">
        <v>66</v>
      </c>
      <c r="D11" s="601" t="s">
        <v>2250</v>
      </c>
      <c r="E11" s="602"/>
      <c r="F11" s="603"/>
      <c r="G11" s="29"/>
      <c r="H11" s="29"/>
      <c r="I11" s="196"/>
      <c r="J11" s="29" t="s">
        <v>69</v>
      </c>
      <c r="K11" s="30">
        <f>SUM(SUMIFS(K12:K21,$G12:$G21,{"0","1"}))</f>
        <v>6945</v>
      </c>
      <c r="L11" s="267">
        <f>SUM(SUMIFS(L12:L21,$G12:$G21,{"0","1"}))</f>
        <v>0</v>
      </c>
      <c r="M11" s="30">
        <f>SUM(SUMIFS(M12:M21,$G12:$G21,{"0","1"}))</f>
        <v>2500</v>
      </c>
      <c r="N11" s="31">
        <f>SUM(SUMIFS(N12:N21,$G12:$G21,{"0","1"}))</f>
        <v>0</v>
      </c>
      <c r="O11" s="32"/>
      <c r="P11" s="10">
        <v>3</v>
      </c>
    </row>
    <row r="12" spans="1:16" ht="18" customHeight="1" x14ac:dyDescent="0.15">
      <c r="A12" s="23" t="s">
        <v>65</v>
      </c>
      <c r="B12" s="33" t="s">
        <v>68</v>
      </c>
      <c r="C12" s="33" t="s">
        <v>66</v>
      </c>
      <c r="D12" s="588" t="s">
        <v>2249</v>
      </c>
      <c r="E12" s="589"/>
      <c r="F12" s="590"/>
      <c r="G12" s="33" t="s">
        <v>70</v>
      </c>
      <c r="H12" s="34" t="s">
        <v>71</v>
      </c>
      <c r="I12" s="197" t="s">
        <v>1646</v>
      </c>
      <c r="J12" s="34" t="s">
        <v>1656</v>
      </c>
      <c r="K12" s="35">
        <v>1055</v>
      </c>
      <c r="L12" s="146"/>
      <c r="M12" s="35">
        <v>380</v>
      </c>
      <c r="N12" s="147"/>
      <c r="O12" s="151"/>
      <c r="P12" s="10">
        <v>0</v>
      </c>
    </row>
    <row r="13" spans="1:16" ht="18" customHeight="1" x14ac:dyDescent="0.15">
      <c r="A13" s="23" t="s">
        <v>65</v>
      </c>
      <c r="B13" s="33" t="s">
        <v>68</v>
      </c>
      <c r="C13" s="33" t="s">
        <v>66</v>
      </c>
      <c r="D13" s="588" t="s">
        <v>2249</v>
      </c>
      <c r="E13" s="589"/>
      <c r="F13" s="590"/>
      <c r="G13" s="33" t="s">
        <v>70</v>
      </c>
      <c r="H13" s="34" t="s">
        <v>73</v>
      </c>
      <c r="I13" s="197" t="s">
        <v>1647</v>
      </c>
      <c r="J13" s="92" t="s">
        <v>1657</v>
      </c>
      <c r="K13" s="93">
        <v>0</v>
      </c>
      <c r="L13" s="287"/>
      <c r="M13" s="93">
        <v>100</v>
      </c>
      <c r="N13" s="226"/>
      <c r="O13" s="151" t="s">
        <v>2446</v>
      </c>
      <c r="P13" s="10">
        <v>0</v>
      </c>
    </row>
    <row r="14" spans="1:16" ht="18" customHeight="1" x14ac:dyDescent="0.15">
      <c r="A14" s="23" t="s">
        <v>65</v>
      </c>
      <c r="B14" s="33" t="s">
        <v>68</v>
      </c>
      <c r="C14" s="33" t="s">
        <v>66</v>
      </c>
      <c r="D14" s="588" t="s">
        <v>2249</v>
      </c>
      <c r="E14" s="589"/>
      <c r="F14" s="590"/>
      <c r="G14" s="33" t="s">
        <v>70</v>
      </c>
      <c r="H14" s="34" t="s">
        <v>74</v>
      </c>
      <c r="I14" s="197" t="s">
        <v>1648</v>
      </c>
      <c r="J14" s="34" t="s">
        <v>2448</v>
      </c>
      <c r="K14" s="35">
        <v>830</v>
      </c>
      <c r="L14" s="146"/>
      <c r="M14" s="35">
        <v>130</v>
      </c>
      <c r="N14" s="147"/>
      <c r="O14" s="151" t="s">
        <v>2447</v>
      </c>
      <c r="P14" s="10">
        <v>0</v>
      </c>
    </row>
    <row r="15" spans="1:16" ht="18" customHeight="1" x14ac:dyDescent="0.15">
      <c r="A15" s="23" t="s">
        <v>65</v>
      </c>
      <c r="B15" s="33" t="s">
        <v>68</v>
      </c>
      <c r="C15" s="33" t="s">
        <v>66</v>
      </c>
      <c r="D15" s="588" t="s">
        <v>2249</v>
      </c>
      <c r="E15" s="589"/>
      <c r="F15" s="590"/>
      <c r="G15" s="33" t="s">
        <v>70</v>
      </c>
      <c r="H15" s="34" t="s">
        <v>75</v>
      </c>
      <c r="I15" s="197" t="s">
        <v>1649</v>
      </c>
      <c r="J15" s="34" t="s">
        <v>76</v>
      </c>
      <c r="K15" s="35">
        <v>680</v>
      </c>
      <c r="L15" s="146"/>
      <c r="M15" s="35">
        <v>120</v>
      </c>
      <c r="N15" s="147"/>
      <c r="O15" s="151"/>
      <c r="P15" s="10">
        <v>0</v>
      </c>
    </row>
    <row r="16" spans="1:16" ht="18" customHeight="1" x14ac:dyDescent="0.15">
      <c r="A16" s="23" t="s">
        <v>65</v>
      </c>
      <c r="B16" s="33" t="s">
        <v>68</v>
      </c>
      <c r="C16" s="33" t="s">
        <v>66</v>
      </c>
      <c r="D16" s="588" t="s">
        <v>2249</v>
      </c>
      <c r="E16" s="589"/>
      <c r="F16" s="590"/>
      <c r="G16" s="33" t="s">
        <v>70</v>
      </c>
      <c r="H16" s="34" t="s">
        <v>77</v>
      </c>
      <c r="I16" s="197" t="s">
        <v>1650</v>
      </c>
      <c r="J16" s="34" t="s">
        <v>78</v>
      </c>
      <c r="K16" s="35">
        <v>515</v>
      </c>
      <c r="L16" s="146"/>
      <c r="M16" s="35">
        <v>170</v>
      </c>
      <c r="N16" s="147"/>
      <c r="O16" s="151"/>
      <c r="P16" s="10">
        <v>0</v>
      </c>
    </row>
    <row r="17" spans="1:16" ht="18" customHeight="1" x14ac:dyDescent="0.15">
      <c r="A17" s="23" t="s">
        <v>65</v>
      </c>
      <c r="B17" s="33" t="s">
        <v>68</v>
      </c>
      <c r="C17" s="33" t="s">
        <v>66</v>
      </c>
      <c r="D17" s="588" t="s">
        <v>2249</v>
      </c>
      <c r="E17" s="589"/>
      <c r="F17" s="590"/>
      <c r="G17" s="33" t="s">
        <v>70</v>
      </c>
      <c r="H17" s="34" t="s">
        <v>79</v>
      </c>
      <c r="I17" s="197" t="s">
        <v>1651</v>
      </c>
      <c r="J17" s="34" t="s">
        <v>1621</v>
      </c>
      <c r="K17" s="35">
        <v>575</v>
      </c>
      <c r="L17" s="146"/>
      <c r="M17" s="35">
        <v>210</v>
      </c>
      <c r="N17" s="147"/>
      <c r="O17" s="190"/>
      <c r="P17" s="10">
        <v>0</v>
      </c>
    </row>
    <row r="18" spans="1:16" ht="18" customHeight="1" x14ac:dyDescent="0.15">
      <c r="A18" s="23" t="s">
        <v>65</v>
      </c>
      <c r="B18" s="33" t="s">
        <v>68</v>
      </c>
      <c r="C18" s="33" t="s">
        <v>66</v>
      </c>
      <c r="D18" s="588" t="s">
        <v>2249</v>
      </c>
      <c r="E18" s="589"/>
      <c r="F18" s="590"/>
      <c r="G18" s="33" t="s">
        <v>70</v>
      </c>
      <c r="H18" s="34" t="s">
        <v>80</v>
      </c>
      <c r="I18" s="197" t="s">
        <v>1652</v>
      </c>
      <c r="J18" s="34" t="s">
        <v>81</v>
      </c>
      <c r="K18" s="35">
        <v>915</v>
      </c>
      <c r="L18" s="146"/>
      <c r="M18" s="35">
        <v>385</v>
      </c>
      <c r="N18" s="147"/>
      <c r="O18" s="151" t="s">
        <v>2449</v>
      </c>
      <c r="P18" s="10">
        <v>0</v>
      </c>
    </row>
    <row r="19" spans="1:16" ht="18" customHeight="1" x14ac:dyDescent="0.15">
      <c r="A19" s="23" t="s">
        <v>65</v>
      </c>
      <c r="B19" s="33" t="s">
        <v>68</v>
      </c>
      <c r="C19" s="33" t="s">
        <v>66</v>
      </c>
      <c r="D19" s="588" t="s">
        <v>2249</v>
      </c>
      <c r="E19" s="589"/>
      <c r="F19" s="590"/>
      <c r="G19" s="33" t="s">
        <v>70</v>
      </c>
      <c r="H19" s="34" t="s">
        <v>82</v>
      </c>
      <c r="I19" s="197" t="s">
        <v>1653</v>
      </c>
      <c r="J19" s="34" t="s">
        <v>83</v>
      </c>
      <c r="K19" s="35">
        <v>1035</v>
      </c>
      <c r="L19" s="146"/>
      <c r="M19" s="35">
        <v>515</v>
      </c>
      <c r="N19" s="147"/>
      <c r="O19" s="151" t="s">
        <v>2449</v>
      </c>
      <c r="P19" s="10">
        <v>0</v>
      </c>
    </row>
    <row r="20" spans="1:16" ht="18" customHeight="1" x14ac:dyDescent="0.15">
      <c r="A20" s="23" t="s">
        <v>65</v>
      </c>
      <c r="B20" s="33" t="s">
        <v>68</v>
      </c>
      <c r="C20" s="33" t="s">
        <v>66</v>
      </c>
      <c r="D20" s="588" t="s">
        <v>2249</v>
      </c>
      <c r="E20" s="589"/>
      <c r="F20" s="590"/>
      <c r="G20" s="33" t="s">
        <v>70</v>
      </c>
      <c r="H20" s="34" t="s">
        <v>84</v>
      </c>
      <c r="I20" s="197" t="s">
        <v>1654</v>
      </c>
      <c r="J20" s="34" t="s">
        <v>85</v>
      </c>
      <c r="K20" s="35">
        <v>100</v>
      </c>
      <c r="L20" s="146"/>
      <c r="M20" s="35">
        <v>45</v>
      </c>
      <c r="N20" s="147"/>
      <c r="O20" s="151"/>
      <c r="P20" s="10">
        <v>0</v>
      </c>
    </row>
    <row r="21" spans="1:16" ht="18" customHeight="1" x14ac:dyDescent="0.15">
      <c r="A21" s="23" t="s">
        <v>65</v>
      </c>
      <c r="B21" s="33" t="s">
        <v>68</v>
      </c>
      <c r="C21" s="33" t="s">
        <v>66</v>
      </c>
      <c r="D21" s="588" t="s">
        <v>2249</v>
      </c>
      <c r="E21" s="589"/>
      <c r="F21" s="590"/>
      <c r="G21" s="33" t="s">
        <v>70</v>
      </c>
      <c r="H21" s="34" t="s">
        <v>86</v>
      </c>
      <c r="I21" s="197" t="s">
        <v>1655</v>
      </c>
      <c r="J21" s="34" t="s">
        <v>87</v>
      </c>
      <c r="K21" s="35">
        <v>1240</v>
      </c>
      <c r="L21" s="146"/>
      <c r="M21" s="35">
        <v>445</v>
      </c>
      <c r="N21" s="147"/>
      <c r="O21" s="149"/>
      <c r="P21" s="10">
        <v>0</v>
      </c>
    </row>
    <row r="22" spans="1:16" ht="18" customHeight="1" x14ac:dyDescent="0.15">
      <c r="A22" s="23" t="s">
        <v>65</v>
      </c>
      <c r="B22" s="27" t="s">
        <v>68</v>
      </c>
      <c r="C22" s="28" t="s">
        <v>88</v>
      </c>
      <c r="D22" s="409" t="s">
        <v>2229</v>
      </c>
      <c r="E22" s="410"/>
      <c r="F22" s="411"/>
      <c r="G22" s="29"/>
      <c r="H22" s="29"/>
      <c r="I22" s="196"/>
      <c r="J22" s="29" t="s">
        <v>69</v>
      </c>
      <c r="K22" s="30">
        <f>SUM(SUMIFS(K23:K39,$G23:$G39,{"0","1"}))</f>
        <v>15265</v>
      </c>
      <c r="L22" s="267">
        <f>SUM(SUMIFS(L23:L39,$G23:$G39,{"0","1"}))</f>
        <v>0</v>
      </c>
      <c r="M22" s="30">
        <f>SUM(SUMIFS(M23:M39,$G23:$G39,{"0","1"}))</f>
        <v>4965</v>
      </c>
      <c r="N22" s="31">
        <f>SUM(SUMIFS(N23:N39,$G23:$G39,{"0","1"}))</f>
        <v>0</v>
      </c>
      <c r="O22" s="32"/>
      <c r="P22" s="10">
        <v>3</v>
      </c>
    </row>
    <row r="23" spans="1:16" ht="18" hidden="1" customHeight="1" x14ac:dyDescent="0.15">
      <c r="A23" s="23" t="s">
        <v>65</v>
      </c>
      <c r="B23" s="33" t="s">
        <v>68</v>
      </c>
      <c r="C23" s="33" t="s">
        <v>88</v>
      </c>
      <c r="D23" s="571" t="s">
        <v>2252</v>
      </c>
      <c r="E23" s="572"/>
      <c r="F23" s="573"/>
      <c r="G23" s="33" t="s">
        <v>70</v>
      </c>
      <c r="H23" s="34" t="s">
        <v>89</v>
      </c>
      <c r="I23" s="198" t="s">
        <v>1658</v>
      </c>
      <c r="J23" s="92" t="s">
        <v>90</v>
      </c>
      <c r="K23" s="93">
        <v>0</v>
      </c>
      <c r="L23" s="146"/>
      <c r="M23" s="93">
        <v>0</v>
      </c>
      <c r="N23" s="147"/>
      <c r="O23" s="186" t="s">
        <v>2332</v>
      </c>
      <c r="P23" s="10">
        <v>0</v>
      </c>
    </row>
    <row r="24" spans="1:16" ht="18" customHeight="1" x14ac:dyDescent="0.15">
      <c r="A24" s="23" t="s">
        <v>65</v>
      </c>
      <c r="B24" s="33" t="s">
        <v>68</v>
      </c>
      <c r="C24" s="33" t="s">
        <v>88</v>
      </c>
      <c r="D24" s="571" t="s">
        <v>2252</v>
      </c>
      <c r="E24" s="572"/>
      <c r="F24" s="573"/>
      <c r="G24" s="33" t="s">
        <v>70</v>
      </c>
      <c r="H24" s="34" t="s">
        <v>91</v>
      </c>
      <c r="I24" s="197" t="s">
        <v>1659</v>
      </c>
      <c r="J24" s="34" t="s">
        <v>92</v>
      </c>
      <c r="K24" s="35">
        <v>1100</v>
      </c>
      <c r="L24" s="146"/>
      <c r="M24" s="35">
        <v>390</v>
      </c>
      <c r="N24" s="147"/>
      <c r="O24" s="187"/>
      <c r="P24" s="10">
        <v>0</v>
      </c>
    </row>
    <row r="25" spans="1:16" ht="18" hidden="1" customHeight="1" x14ac:dyDescent="0.15">
      <c r="A25" s="23" t="s">
        <v>65</v>
      </c>
      <c r="B25" s="33" t="s">
        <v>68</v>
      </c>
      <c r="C25" s="33" t="s">
        <v>88</v>
      </c>
      <c r="D25" s="571" t="s">
        <v>2252</v>
      </c>
      <c r="E25" s="572"/>
      <c r="F25" s="573"/>
      <c r="G25" s="33" t="s">
        <v>70</v>
      </c>
      <c r="H25" s="34" t="s">
        <v>93</v>
      </c>
      <c r="I25" s="198" t="s">
        <v>1660</v>
      </c>
      <c r="J25" s="92" t="s">
        <v>94</v>
      </c>
      <c r="K25" s="93">
        <v>0</v>
      </c>
      <c r="L25" s="146"/>
      <c r="M25" s="93">
        <v>0</v>
      </c>
      <c r="N25" s="147"/>
      <c r="O25" s="186"/>
      <c r="P25" s="10">
        <v>0</v>
      </c>
    </row>
    <row r="26" spans="1:16" ht="18" customHeight="1" x14ac:dyDescent="0.15">
      <c r="A26" s="23" t="s">
        <v>65</v>
      </c>
      <c r="B26" s="33" t="s">
        <v>68</v>
      </c>
      <c r="C26" s="33" t="s">
        <v>88</v>
      </c>
      <c r="D26" s="571" t="s">
        <v>2252</v>
      </c>
      <c r="E26" s="572"/>
      <c r="F26" s="573"/>
      <c r="G26" s="33" t="s">
        <v>70</v>
      </c>
      <c r="H26" s="34" t="s">
        <v>95</v>
      </c>
      <c r="I26" s="197" t="s">
        <v>1661</v>
      </c>
      <c r="J26" s="34" t="s">
        <v>96</v>
      </c>
      <c r="K26" s="35">
        <v>1685</v>
      </c>
      <c r="L26" s="146"/>
      <c r="M26" s="35">
        <v>450</v>
      </c>
      <c r="N26" s="147"/>
      <c r="O26" s="151"/>
      <c r="P26" s="10">
        <v>0</v>
      </c>
    </row>
    <row r="27" spans="1:16" ht="18" customHeight="1" x14ac:dyDescent="0.15">
      <c r="A27" s="23" t="s">
        <v>65</v>
      </c>
      <c r="B27" s="33" t="s">
        <v>68</v>
      </c>
      <c r="C27" s="33" t="s">
        <v>88</v>
      </c>
      <c r="D27" s="571" t="s">
        <v>2252</v>
      </c>
      <c r="E27" s="572"/>
      <c r="F27" s="573"/>
      <c r="G27" s="33" t="s">
        <v>70</v>
      </c>
      <c r="H27" s="34" t="s">
        <v>97</v>
      </c>
      <c r="I27" s="197" t="s">
        <v>1662</v>
      </c>
      <c r="J27" s="34" t="s">
        <v>98</v>
      </c>
      <c r="K27" s="35">
        <v>1125</v>
      </c>
      <c r="L27" s="146"/>
      <c r="M27" s="35">
        <v>370</v>
      </c>
      <c r="N27" s="147"/>
      <c r="O27" s="151"/>
      <c r="P27" s="10">
        <v>0</v>
      </c>
    </row>
    <row r="28" spans="1:16" ht="18" customHeight="1" x14ac:dyDescent="0.15">
      <c r="A28" s="23" t="s">
        <v>65</v>
      </c>
      <c r="B28" s="33" t="s">
        <v>68</v>
      </c>
      <c r="C28" s="33" t="s">
        <v>88</v>
      </c>
      <c r="D28" s="571" t="s">
        <v>2252</v>
      </c>
      <c r="E28" s="572"/>
      <c r="F28" s="573"/>
      <c r="G28" s="33" t="s">
        <v>70</v>
      </c>
      <c r="H28" s="34" t="s">
        <v>99</v>
      </c>
      <c r="I28" s="197" t="s">
        <v>1663</v>
      </c>
      <c r="J28" s="34" t="s">
        <v>100</v>
      </c>
      <c r="K28" s="35">
        <v>1175</v>
      </c>
      <c r="L28" s="146"/>
      <c r="M28" s="35">
        <v>355</v>
      </c>
      <c r="N28" s="147"/>
      <c r="O28" s="151" t="s">
        <v>2450</v>
      </c>
      <c r="P28" s="10">
        <v>0</v>
      </c>
    </row>
    <row r="29" spans="1:16" ht="18" customHeight="1" x14ac:dyDescent="0.15">
      <c r="A29" s="23" t="s">
        <v>65</v>
      </c>
      <c r="B29" s="33" t="s">
        <v>68</v>
      </c>
      <c r="C29" s="33" t="s">
        <v>88</v>
      </c>
      <c r="D29" s="571" t="s">
        <v>2252</v>
      </c>
      <c r="E29" s="572"/>
      <c r="F29" s="573"/>
      <c r="G29" s="33" t="s">
        <v>70</v>
      </c>
      <c r="H29" s="34" t="s">
        <v>101</v>
      </c>
      <c r="I29" s="197" t="s">
        <v>1664</v>
      </c>
      <c r="J29" s="34" t="s">
        <v>1633</v>
      </c>
      <c r="K29" s="35">
        <v>1055</v>
      </c>
      <c r="L29" s="146"/>
      <c r="M29" s="93">
        <v>0</v>
      </c>
      <c r="N29" s="147"/>
      <c r="O29" s="151"/>
      <c r="P29" s="10">
        <v>0</v>
      </c>
    </row>
    <row r="30" spans="1:16" ht="18" customHeight="1" x14ac:dyDescent="0.15">
      <c r="A30" s="23" t="s">
        <v>65</v>
      </c>
      <c r="B30" s="33" t="s">
        <v>68</v>
      </c>
      <c r="C30" s="33" t="s">
        <v>88</v>
      </c>
      <c r="D30" s="571" t="s">
        <v>2252</v>
      </c>
      <c r="E30" s="572"/>
      <c r="F30" s="573"/>
      <c r="G30" s="33" t="s">
        <v>70</v>
      </c>
      <c r="H30" s="34" t="s">
        <v>102</v>
      </c>
      <c r="I30" s="197" t="s">
        <v>1665</v>
      </c>
      <c r="J30" s="34" t="s">
        <v>103</v>
      </c>
      <c r="K30" s="35">
        <v>515</v>
      </c>
      <c r="L30" s="146"/>
      <c r="M30" s="35">
        <v>180</v>
      </c>
      <c r="N30" s="147"/>
      <c r="O30" s="151"/>
      <c r="P30" s="10">
        <v>0</v>
      </c>
    </row>
    <row r="31" spans="1:16" ht="18" customHeight="1" x14ac:dyDescent="0.15">
      <c r="A31" s="23" t="s">
        <v>65</v>
      </c>
      <c r="B31" s="33" t="s">
        <v>68</v>
      </c>
      <c r="C31" s="33" t="s">
        <v>88</v>
      </c>
      <c r="D31" s="571" t="s">
        <v>2252</v>
      </c>
      <c r="E31" s="572"/>
      <c r="F31" s="573"/>
      <c r="G31" s="33" t="s">
        <v>70</v>
      </c>
      <c r="H31" s="34" t="s">
        <v>104</v>
      </c>
      <c r="I31" s="197" t="s">
        <v>1666</v>
      </c>
      <c r="J31" s="34" t="s">
        <v>105</v>
      </c>
      <c r="K31" s="35">
        <v>695</v>
      </c>
      <c r="L31" s="146"/>
      <c r="M31" s="35">
        <v>270</v>
      </c>
      <c r="N31" s="147"/>
      <c r="O31" s="151"/>
      <c r="P31" s="10">
        <v>0</v>
      </c>
    </row>
    <row r="32" spans="1:16" ht="18" customHeight="1" x14ac:dyDescent="0.15">
      <c r="A32" s="23" t="s">
        <v>65</v>
      </c>
      <c r="B32" s="33" t="s">
        <v>68</v>
      </c>
      <c r="C32" s="33" t="s">
        <v>88</v>
      </c>
      <c r="D32" s="571" t="s">
        <v>2252</v>
      </c>
      <c r="E32" s="572"/>
      <c r="F32" s="573"/>
      <c r="G32" s="33" t="s">
        <v>70</v>
      </c>
      <c r="H32" s="34" t="s">
        <v>106</v>
      </c>
      <c r="I32" s="197" t="s">
        <v>1667</v>
      </c>
      <c r="J32" s="34" t="s">
        <v>1629</v>
      </c>
      <c r="K32" s="35">
        <v>955</v>
      </c>
      <c r="L32" s="146"/>
      <c r="M32" s="35">
        <v>320</v>
      </c>
      <c r="N32" s="147"/>
      <c r="O32" s="151"/>
      <c r="P32" s="10">
        <v>0</v>
      </c>
    </row>
    <row r="33" spans="1:16" ht="18" hidden="1" customHeight="1" x14ac:dyDescent="0.15">
      <c r="A33" s="23" t="s">
        <v>65</v>
      </c>
      <c r="B33" s="33" t="s">
        <v>68</v>
      </c>
      <c r="C33" s="33" t="s">
        <v>88</v>
      </c>
      <c r="D33" s="571" t="s">
        <v>2252</v>
      </c>
      <c r="E33" s="572"/>
      <c r="F33" s="573"/>
      <c r="G33" s="33" t="s">
        <v>70</v>
      </c>
      <c r="H33" s="34" t="s">
        <v>107</v>
      </c>
      <c r="I33" s="198" t="s">
        <v>1668</v>
      </c>
      <c r="J33" s="92" t="s">
        <v>108</v>
      </c>
      <c r="K33" s="93">
        <v>0</v>
      </c>
      <c r="L33" s="146"/>
      <c r="M33" s="93">
        <v>0</v>
      </c>
      <c r="N33" s="147"/>
      <c r="O33" s="187"/>
      <c r="P33" s="10">
        <v>0</v>
      </c>
    </row>
    <row r="34" spans="1:16" ht="18" customHeight="1" x14ac:dyDescent="0.15">
      <c r="A34" s="23" t="s">
        <v>65</v>
      </c>
      <c r="B34" s="33" t="s">
        <v>68</v>
      </c>
      <c r="C34" s="33" t="s">
        <v>88</v>
      </c>
      <c r="D34" s="571" t="s">
        <v>2252</v>
      </c>
      <c r="E34" s="572"/>
      <c r="F34" s="573"/>
      <c r="G34" s="33" t="s">
        <v>70</v>
      </c>
      <c r="H34" s="34" t="s">
        <v>109</v>
      </c>
      <c r="I34" s="197" t="s">
        <v>1669</v>
      </c>
      <c r="J34" s="34" t="s">
        <v>110</v>
      </c>
      <c r="K34" s="35">
        <v>1165</v>
      </c>
      <c r="L34" s="146"/>
      <c r="M34" s="35">
        <v>445</v>
      </c>
      <c r="N34" s="147"/>
      <c r="O34" s="151"/>
      <c r="P34" s="10">
        <v>0</v>
      </c>
    </row>
    <row r="35" spans="1:16" ht="18" customHeight="1" x14ac:dyDescent="0.15">
      <c r="A35" s="23" t="s">
        <v>65</v>
      </c>
      <c r="B35" s="33" t="s">
        <v>68</v>
      </c>
      <c r="C35" s="33" t="s">
        <v>88</v>
      </c>
      <c r="D35" s="571" t="s">
        <v>2252</v>
      </c>
      <c r="E35" s="572"/>
      <c r="F35" s="573"/>
      <c r="G35" s="33" t="s">
        <v>70</v>
      </c>
      <c r="H35" s="34" t="s">
        <v>111</v>
      </c>
      <c r="I35" s="197" t="s">
        <v>1670</v>
      </c>
      <c r="J35" s="34" t="s">
        <v>112</v>
      </c>
      <c r="K35" s="35">
        <v>395</v>
      </c>
      <c r="L35" s="146"/>
      <c r="M35" s="35">
        <v>130</v>
      </c>
      <c r="N35" s="147"/>
      <c r="O35" s="151"/>
      <c r="P35" s="10">
        <v>0</v>
      </c>
    </row>
    <row r="36" spans="1:16" ht="18" customHeight="1" x14ac:dyDescent="0.15">
      <c r="A36" s="23" t="s">
        <v>65</v>
      </c>
      <c r="B36" s="33" t="s">
        <v>68</v>
      </c>
      <c r="C36" s="33" t="s">
        <v>88</v>
      </c>
      <c r="D36" s="571" t="s">
        <v>2252</v>
      </c>
      <c r="E36" s="572"/>
      <c r="F36" s="573"/>
      <c r="G36" s="33" t="s">
        <v>70</v>
      </c>
      <c r="H36" s="34" t="s">
        <v>113</v>
      </c>
      <c r="I36" s="197" t="s">
        <v>1671</v>
      </c>
      <c r="J36" s="34" t="s">
        <v>114</v>
      </c>
      <c r="K36" s="35">
        <v>1680</v>
      </c>
      <c r="L36" s="146"/>
      <c r="M36" s="35">
        <v>720</v>
      </c>
      <c r="N36" s="147"/>
      <c r="O36" s="187"/>
      <c r="P36" s="10">
        <v>0</v>
      </c>
    </row>
    <row r="37" spans="1:16" ht="18" customHeight="1" x14ac:dyDescent="0.15">
      <c r="A37" s="23" t="s">
        <v>65</v>
      </c>
      <c r="B37" s="33" t="s">
        <v>68</v>
      </c>
      <c r="C37" s="33" t="s">
        <v>88</v>
      </c>
      <c r="D37" s="571" t="s">
        <v>2252</v>
      </c>
      <c r="E37" s="572"/>
      <c r="F37" s="573"/>
      <c r="G37" s="33" t="s">
        <v>70</v>
      </c>
      <c r="H37" s="34" t="s">
        <v>115</v>
      </c>
      <c r="I37" s="197" t="s">
        <v>1672</v>
      </c>
      <c r="J37" s="34" t="s">
        <v>116</v>
      </c>
      <c r="K37" s="35">
        <v>860</v>
      </c>
      <c r="L37" s="146"/>
      <c r="M37" s="35">
        <v>310</v>
      </c>
      <c r="N37" s="147"/>
      <c r="O37" s="151"/>
      <c r="P37" s="10">
        <v>0</v>
      </c>
    </row>
    <row r="38" spans="1:16" ht="18" customHeight="1" x14ac:dyDescent="0.15">
      <c r="A38" s="23" t="s">
        <v>65</v>
      </c>
      <c r="B38" s="33" t="s">
        <v>68</v>
      </c>
      <c r="C38" s="33" t="s">
        <v>88</v>
      </c>
      <c r="D38" s="571" t="s">
        <v>2252</v>
      </c>
      <c r="E38" s="572"/>
      <c r="F38" s="573"/>
      <c r="G38" s="33" t="s">
        <v>70</v>
      </c>
      <c r="H38" s="34" t="s">
        <v>117</v>
      </c>
      <c r="I38" s="197" t="s">
        <v>1673</v>
      </c>
      <c r="J38" s="34" t="s">
        <v>1615</v>
      </c>
      <c r="K38" s="35">
        <v>1655</v>
      </c>
      <c r="L38" s="146"/>
      <c r="M38" s="35">
        <v>595</v>
      </c>
      <c r="N38" s="147"/>
      <c r="O38" s="190"/>
      <c r="P38" s="10">
        <v>0</v>
      </c>
    </row>
    <row r="39" spans="1:16" ht="18" customHeight="1" x14ac:dyDescent="0.15">
      <c r="A39" s="23" t="s">
        <v>65</v>
      </c>
      <c r="B39" s="33" t="s">
        <v>68</v>
      </c>
      <c r="C39" s="33" t="s">
        <v>88</v>
      </c>
      <c r="D39" s="571" t="s">
        <v>2252</v>
      </c>
      <c r="E39" s="572"/>
      <c r="F39" s="573"/>
      <c r="G39" s="33" t="s">
        <v>70</v>
      </c>
      <c r="H39" s="34" t="s">
        <v>118</v>
      </c>
      <c r="I39" s="197" t="s">
        <v>1674</v>
      </c>
      <c r="J39" s="34" t="s">
        <v>119</v>
      </c>
      <c r="K39" s="35">
        <v>1205</v>
      </c>
      <c r="L39" s="146"/>
      <c r="M39" s="35">
        <v>430</v>
      </c>
      <c r="N39" s="147"/>
      <c r="O39" s="151"/>
      <c r="P39" s="10">
        <v>0</v>
      </c>
    </row>
    <row r="40" spans="1:16" ht="18" customHeight="1" x14ac:dyDescent="0.15">
      <c r="A40" s="23" t="s">
        <v>65</v>
      </c>
      <c r="B40" s="27" t="s">
        <v>68</v>
      </c>
      <c r="C40" s="28" t="s">
        <v>120</v>
      </c>
      <c r="D40" s="409" t="s">
        <v>2230</v>
      </c>
      <c r="E40" s="410"/>
      <c r="F40" s="411"/>
      <c r="G40" s="29"/>
      <c r="H40" s="29"/>
      <c r="I40" s="196"/>
      <c r="J40" s="29" t="s">
        <v>69</v>
      </c>
      <c r="K40" s="30">
        <f>SUM(SUMIFS(K41:K49,$G41:$G49,{"0","1"}))</f>
        <v>7090</v>
      </c>
      <c r="L40" s="267">
        <f>SUM(SUMIFS(L41:L49,$G41:$G49,{"0","1"}))</f>
        <v>0</v>
      </c>
      <c r="M40" s="30">
        <f>SUM(SUMIFS(M41:M49,$G41:$G49,{"0","1"}))</f>
        <v>2565</v>
      </c>
      <c r="N40" s="31">
        <f>SUM(SUMIFS(N41:N49,$G41:$G49,{"0","1"}))</f>
        <v>0</v>
      </c>
      <c r="O40" s="32"/>
      <c r="P40" s="10">
        <v>3</v>
      </c>
    </row>
    <row r="41" spans="1:16" ht="18" customHeight="1" x14ac:dyDescent="0.15">
      <c r="A41" s="23" t="s">
        <v>65</v>
      </c>
      <c r="B41" s="33" t="s">
        <v>68</v>
      </c>
      <c r="C41" s="33" t="s">
        <v>120</v>
      </c>
      <c r="D41" s="568" t="s">
        <v>2253</v>
      </c>
      <c r="E41" s="569"/>
      <c r="F41" s="570"/>
      <c r="G41" s="33" t="s">
        <v>70</v>
      </c>
      <c r="H41" s="34" t="s">
        <v>121</v>
      </c>
      <c r="I41" s="197" t="s">
        <v>1675</v>
      </c>
      <c r="J41" s="34" t="s">
        <v>1637</v>
      </c>
      <c r="K41" s="35">
        <v>690</v>
      </c>
      <c r="L41" s="146"/>
      <c r="M41" s="35">
        <v>250</v>
      </c>
      <c r="N41" s="147"/>
      <c r="O41" s="149"/>
      <c r="P41" s="10">
        <v>0</v>
      </c>
    </row>
    <row r="42" spans="1:16" ht="18" customHeight="1" x14ac:dyDescent="0.15">
      <c r="A42" s="23" t="s">
        <v>65</v>
      </c>
      <c r="B42" s="33" t="s">
        <v>68</v>
      </c>
      <c r="C42" s="33" t="s">
        <v>120</v>
      </c>
      <c r="D42" s="568" t="s">
        <v>2253</v>
      </c>
      <c r="E42" s="569"/>
      <c r="F42" s="570"/>
      <c r="G42" s="33" t="s">
        <v>70</v>
      </c>
      <c r="H42" s="34" t="s">
        <v>122</v>
      </c>
      <c r="I42" s="197" t="s">
        <v>1676</v>
      </c>
      <c r="J42" s="34" t="s">
        <v>123</v>
      </c>
      <c r="K42" s="35">
        <v>310</v>
      </c>
      <c r="L42" s="146"/>
      <c r="M42" s="35">
        <v>115</v>
      </c>
      <c r="N42" s="147"/>
      <c r="O42" s="151"/>
      <c r="P42" s="10">
        <v>0</v>
      </c>
    </row>
    <row r="43" spans="1:16" ht="18" customHeight="1" x14ac:dyDescent="0.15">
      <c r="A43" s="23" t="s">
        <v>65</v>
      </c>
      <c r="B43" s="33" t="s">
        <v>68</v>
      </c>
      <c r="C43" s="33" t="s">
        <v>120</v>
      </c>
      <c r="D43" s="568" t="s">
        <v>2253</v>
      </c>
      <c r="E43" s="569"/>
      <c r="F43" s="570"/>
      <c r="G43" s="33" t="s">
        <v>70</v>
      </c>
      <c r="H43" s="34" t="s">
        <v>124</v>
      </c>
      <c r="I43" s="197" t="s">
        <v>1677</v>
      </c>
      <c r="J43" s="34" t="s">
        <v>125</v>
      </c>
      <c r="K43" s="35">
        <v>1125</v>
      </c>
      <c r="L43" s="146"/>
      <c r="M43" s="35">
        <v>395</v>
      </c>
      <c r="N43" s="147"/>
      <c r="O43" s="151"/>
      <c r="P43" s="10">
        <v>0</v>
      </c>
    </row>
    <row r="44" spans="1:16" ht="18" customHeight="1" x14ac:dyDescent="0.15">
      <c r="A44" s="23" t="s">
        <v>65</v>
      </c>
      <c r="B44" s="33" t="s">
        <v>68</v>
      </c>
      <c r="C44" s="33" t="s">
        <v>120</v>
      </c>
      <c r="D44" s="568" t="s">
        <v>2253</v>
      </c>
      <c r="E44" s="569"/>
      <c r="F44" s="570"/>
      <c r="G44" s="33" t="s">
        <v>70</v>
      </c>
      <c r="H44" s="34" t="s">
        <v>126</v>
      </c>
      <c r="I44" s="197" t="s">
        <v>1678</v>
      </c>
      <c r="J44" s="92" t="s">
        <v>127</v>
      </c>
      <c r="K44" s="93">
        <v>0</v>
      </c>
      <c r="L44" s="287"/>
      <c r="M44" s="93">
        <v>285</v>
      </c>
      <c r="N44" s="226"/>
      <c r="O44" s="151" t="s">
        <v>2453</v>
      </c>
      <c r="P44" s="10">
        <v>0</v>
      </c>
    </row>
    <row r="45" spans="1:16" ht="18" customHeight="1" x14ac:dyDescent="0.15">
      <c r="A45" s="23" t="s">
        <v>65</v>
      </c>
      <c r="B45" s="33" t="s">
        <v>68</v>
      </c>
      <c r="C45" s="33" t="s">
        <v>120</v>
      </c>
      <c r="D45" s="568" t="s">
        <v>2253</v>
      </c>
      <c r="E45" s="569"/>
      <c r="F45" s="570"/>
      <c r="G45" s="33" t="s">
        <v>70</v>
      </c>
      <c r="H45" s="34" t="s">
        <v>128</v>
      </c>
      <c r="I45" s="197" t="s">
        <v>1679</v>
      </c>
      <c r="J45" s="34" t="s">
        <v>129</v>
      </c>
      <c r="K45" s="35">
        <v>740</v>
      </c>
      <c r="L45" s="146"/>
      <c r="M45" s="35">
        <v>275</v>
      </c>
      <c r="N45" s="147"/>
      <c r="O45" s="151"/>
      <c r="P45" s="10">
        <v>0</v>
      </c>
    </row>
    <row r="46" spans="1:16" ht="18" customHeight="1" x14ac:dyDescent="0.15">
      <c r="A46" s="23" t="s">
        <v>65</v>
      </c>
      <c r="B46" s="33" t="s">
        <v>68</v>
      </c>
      <c r="C46" s="33" t="s">
        <v>120</v>
      </c>
      <c r="D46" s="568" t="s">
        <v>2253</v>
      </c>
      <c r="E46" s="569"/>
      <c r="F46" s="570"/>
      <c r="G46" s="33" t="s">
        <v>70</v>
      </c>
      <c r="H46" s="34" t="s">
        <v>130</v>
      </c>
      <c r="I46" s="197" t="s">
        <v>1680</v>
      </c>
      <c r="J46" s="34" t="s">
        <v>131</v>
      </c>
      <c r="K46" s="35">
        <v>1230</v>
      </c>
      <c r="L46" s="146"/>
      <c r="M46" s="35">
        <v>430</v>
      </c>
      <c r="N46" s="147"/>
      <c r="O46" s="151"/>
      <c r="P46" s="10">
        <v>0</v>
      </c>
    </row>
    <row r="47" spans="1:16" ht="18" customHeight="1" x14ac:dyDescent="0.15">
      <c r="A47" s="23" t="s">
        <v>65</v>
      </c>
      <c r="B47" s="33" t="s">
        <v>68</v>
      </c>
      <c r="C47" s="33" t="s">
        <v>120</v>
      </c>
      <c r="D47" s="568" t="s">
        <v>2253</v>
      </c>
      <c r="E47" s="569"/>
      <c r="F47" s="570"/>
      <c r="G47" s="33" t="s">
        <v>70</v>
      </c>
      <c r="H47" s="34" t="s">
        <v>132</v>
      </c>
      <c r="I47" s="197" t="s">
        <v>1681</v>
      </c>
      <c r="J47" s="34" t="s">
        <v>133</v>
      </c>
      <c r="K47" s="35">
        <v>580</v>
      </c>
      <c r="L47" s="146"/>
      <c r="M47" s="35">
        <v>205</v>
      </c>
      <c r="N47" s="147"/>
      <c r="O47" s="151"/>
      <c r="P47" s="10">
        <v>0</v>
      </c>
    </row>
    <row r="48" spans="1:16" ht="18" customHeight="1" x14ac:dyDescent="0.15">
      <c r="A48" s="23" t="s">
        <v>65</v>
      </c>
      <c r="B48" s="33" t="s">
        <v>68</v>
      </c>
      <c r="C48" s="33" t="s">
        <v>120</v>
      </c>
      <c r="D48" s="568" t="s">
        <v>2253</v>
      </c>
      <c r="E48" s="569"/>
      <c r="F48" s="570"/>
      <c r="G48" s="33" t="s">
        <v>70</v>
      </c>
      <c r="H48" s="34" t="s">
        <v>134</v>
      </c>
      <c r="I48" s="197" t="s">
        <v>1682</v>
      </c>
      <c r="J48" s="34" t="s">
        <v>2456</v>
      </c>
      <c r="K48" s="35">
        <v>1430</v>
      </c>
      <c r="L48" s="146"/>
      <c r="M48" s="35">
        <v>250</v>
      </c>
      <c r="N48" s="147"/>
      <c r="O48" s="151" t="s">
        <v>2451</v>
      </c>
      <c r="P48" s="10">
        <v>0</v>
      </c>
    </row>
    <row r="49" spans="1:16" ht="18" customHeight="1" x14ac:dyDescent="0.15">
      <c r="A49" s="23" t="s">
        <v>65</v>
      </c>
      <c r="B49" s="33" t="s">
        <v>68</v>
      </c>
      <c r="C49" s="33" t="s">
        <v>120</v>
      </c>
      <c r="D49" s="568" t="s">
        <v>2253</v>
      </c>
      <c r="E49" s="569"/>
      <c r="F49" s="570"/>
      <c r="G49" s="33" t="s">
        <v>70</v>
      </c>
      <c r="H49" s="34" t="s">
        <v>135</v>
      </c>
      <c r="I49" s="197" t="s">
        <v>1683</v>
      </c>
      <c r="J49" s="34" t="s">
        <v>136</v>
      </c>
      <c r="K49" s="35">
        <v>985</v>
      </c>
      <c r="L49" s="146"/>
      <c r="M49" s="35">
        <v>360</v>
      </c>
      <c r="N49" s="147"/>
      <c r="O49" s="149"/>
      <c r="P49" s="10">
        <v>0</v>
      </c>
    </row>
    <row r="50" spans="1:16" ht="18" customHeight="1" x14ac:dyDescent="0.15">
      <c r="A50" s="23" t="s">
        <v>65</v>
      </c>
      <c r="B50" s="27" t="s">
        <v>68</v>
      </c>
      <c r="C50" s="28" t="s">
        <v>137</v>
      </c>
      <c r="D50" s="409" t="s">
        <v>2231</v>
      </c>
      <c r="E50" s="410"/>
      <c r="F50" s="411"/>
      <c r="G50" s="29"/>
      <c r="H50" s="29"/>
      <c r="I50" s="196"/>
      <c r="J50" s="29" t="s">
        <v>69</v>
      </c>
      <c r="K50" s="30">
        <f>SUM(SUMIFS(K51:K58,$G51:$G58,{"0","1"}))</f>
        <v>5580</v>
      </c>
      <c r="L50" s="267">
        <f>SUM(SUMIFS(L51:L58,$G51:$G58,{"0","1"}))</f>
        <v>0</v>
      </c>
      <c r="M50" s="30">
        <f>SUM(SUMIFS(M51:M58,$G51:$G58,{"0","1"}))</f>
        <v>1950</v>
      </c>
      <c r="N50" s="31">
        <f>SUM(SUMIFS(N51:N58,$G51:$G58,{"0","1"}))</f>
        <v>0</v>
      </c>
      <c r="O50" s="32"/>
      <c r="P50" s="10">
        <v>3</v>
      </c>
    </row>
    <row r="51" spans="1:16" ht="18" hidden="1" customHeight="1" x14ac:dyDescent="0.15">
      <c r="A51" s="23" t="s">
        <v>65</v>
      </c>
      <c r="B51" s="33" t="s">
        <v>68</v>
      </c>
      <c r="C51" s="33" t="s">
        <v>137</v>
      </c>
      <c r="D51" s="565" t="s">
        <v>2254</v>
      </c>
      <c r="E51" s="566"/>
      <c r="F51" s="567"/>
      <c r="G51" s="33" t="s">
        <v>70</v>
      </c>
      <c r="H51" s="34" t="s">
        <v>138</v>
      </c>
      <c r="I51" s="198" t="s">
        <v>2180</v>
      </c>
      <c r="J51" s="92" t="s">
        <v>139</v>
      </c>
      <c r="K51" s="93">
        <v>0</v>
      </c>
      <c r="L51" s="146"/>
      <c r="M51" s="93">
        <v>0</v>
      </c>
      <c r="N51" s="147"/>
      <c r="O51" s="188" t="s">
        <v>2333</v>
      </c>
      <c r="P51" s="10">
        <v>0</v>
      </c>
    </row>
    <row r="52" spans="1:16" ht="18" customHeight="1" x14ac:dyDescent="0.15">
      <c r="A52" s="23" t="s">
        <v>65</v>
      </c>
      <c r="B52" s="33" t="s">
        <v>68</v>
      </c>
      <c r="C52" s="33" t="s">
        <v>137</v>
      </c>
      <c r="D52" s="565" t="s">
        <v>2254</v>
      </c>
      <c r="E52" s="566"/>
      <c r="F52" s="567"/>
      <c r="G52" s="33" t="s">
        <v>70</v>
      </c>
      <c r="H52" s="34" t="s">
        <v>140</v>
      </c>
      <c r="I52" s="197" t="s">
        <v>1684</v>
      </c>
      <c r="J52" s="34" t="s">
        <v>141</v>
      </c>
      <c r="K52" s="35">
        <v>2080</v>
      </c>
      <c r="L52" s="146"/>
      <c r="M52" s="35">
        <v>640</v>
      </c>
      <c r="N52" s="147"/>
      <c r="O52" s="189"/>
      <c r="P52" s="10">
        <v>0</v>
      </c>
    </row>
    <row r="53" spans="1:16" ht="18" customHeight="1" x14ac:dyDescent="0.15">
      <c r="A53" s="23" t="s">
        <v>65</v>
      </c>
      <c r="B53" s="33" t="s">
        <v>68</v>
      </c>
      <c r="C53" s="33" t="s">
        <v>137</v>
      </c>
      <c r="D53" s="565" t="s">
        <v>2254</v>
      </c>
      <c r="E53" s="566"/>
      <c r="F53" s="567"/>
      <c r="G53" s="33" t="s">
        <v>70</v>
      </c>
      <c r="H53" s="34" t="s">
        <v>142</v>
      </c>
      <c r="I53" s="197" t="s">
        <v>1685</v>
      </c>
      <c r="J53" s="34" t="s">
        <v>1630</v>
      </c>
      <c r="K53" s="35">
        <v>1360</v>
      </c>
      <c r="L53" s="146"/>
      <c r="M53" s="35">
        <v>560</v>
      </c>
      <c r="N53" s="147"/>
      <c r="O53" s="149"/>
      <c r="P53" s="10">
        <v>0</v>
      </c>
    </row>
    <row r="54" spans="1:16" ht="18" customHeight="1" x14ac:dyDescent="0.15">
      <c r="A54" s="23" t="s">
        <v>65</v>
      </c>
      <c r="B54" s="33" t="s">
        <v>68</v>
      </c>
      <c r="C54" s="33" t="s">
        <v>137</v>
      </c>
      <c r="D54" s="565" t="s">
        <v>2254</v>
      </c>
      <c r="E54" s="566"/>
      <c r="F54" s="567"/>
      <c r="G54" s="33" t="s">
        <v>70</v>
      </c>
      <c r="H54" s="34" t="s">
        <v>143</v>
      </c>
      <c r="I54" s="197" t="s">
        <v>1686</v>
      </c>
      <c r="J54" s="34" t="s">
        <v>144</v>
      </c>
      <c r="K54" s="35">
        <v>160</v>
      </c>
      <c r="L54" s="146"/>
      <c r="M54" s="35">
        <v>65</v>
      </c>
      <c r="N54" s="147"/>
      <c r="O54" s="149"/>
      <c r="P54" s="10">
        <v>0</v>
      </c>
    </row>
    <row r="55" spans="1:16" ht="18" customHeight="1" x14ac:dyDescent="0.15">
      <c r="A55" s="23" t="s">
        <v>65</v>
      </c>
      <c r="B55" s="33" t="s">
        <v>68</v>
      </c>
      <c r="C55" s="33" t="s">
        <v>137</v>
      </c>
      <c r="D55" s="565" t="s">
        <v>2254</v>
      </c>
      <c r="E55" s="566"/>
      <c r="F55" s="567"/>
      <c r="G55" s="33" t="s">
        <v>70</v>
      </c>
      <c r="H55" s="34" t="s">
        <v>145</v>
      </c>
      <c r="I55" s="197" t="s">
        <v>1687</v>
      </c>
      <c r="J55" s="34" t="s">
        <v>146</v>
      </c>
      <c r="K55" s="35">
        <v>685</v>
      </c>
      <c r="L55" s="146"/>
      <c r="M55" s="35">
        <v>250</v>
      </c>
      <c r="N55" s="147"/>
      <c r="O55" s="149"/>
      <c r="P55" s="10">
        <v>0</v>
      </c>
    </row>
    <row r="56" spans="1:16" ht="18" customHeight="1" x14ac:dyDescent="0.15">
      <c r="A56" s="86" t="s">
        <v>2160</v>
      </c>
      <c r="B56" s="33" t="s">
        <v>68</v>
      </c>
      <c r="C56" s="33" t="s">
        <v>137</v>
      </c>
      <c r="D56" s="565" t="s">
        <v>2254</v>
      </c>
      <c r="E56" s="566"/>
      <c r="F56" s="567"/>
      <c r="G56" s="33" t="s">
        <v>1626</v>
      </c>
      <c r="H56" s="34" t="s">
        <v>1624</v>
      </c>
      <c r="I56" s="197" t="s">
        <v>1688</v>
      </c>
      <c r="J56" s="34" t="s">
        <v>1625</v>
      </c>
      <c r="K56" s="35">
        <v>330</v>
      </c>
      <c r="L56" s="146"/>
      <c r="M56" s="35">
        <v>100</v>
      </c>
      <c r="N56" s="147"/>
      <c r="O56" s="149"/>
      <c r="P56" s="10">
        <v>0</v>
      </c>
    </row>
    <row r="57" spans="1:16" ht="18" customHeight="1" x14ac:dyDescent="0.15">
      <c r="A57" s="23" t="s">
        <v>65</v>
      </c>
      <c r="B57" s="33" t="s">
        <v>68</v>
      </c>
      <c r="C57" s="33" t="s">
        <v>137</v>
      </c>
      <c r="D57" s="565" t="s">
        <v>2254</v>
      </c>
      <c r="E57" s="566"/>
      <c r="F57" s="567"/>
      <c r="G57" s="33" t="s">
        <v>70</v>
      </c>
      <c r="H57" s="34" t="s">
        <v>148</v>
      </c>
      <c r="I57" s="197" t="s">
        <v>1689</v>
      </c>
      <c r="J57" s="34" t="s">
        <v>1691</v>
      </c>
      <c r="K57" s="35">
        <v>925</v>
      </c>
      <c r="L57" s="146"/>
      <c r="M57" s="35">
        <v>335</v>
      </c>
      <c r="N57" s="147"/>
      <c r="O57" s="149"/>
      <c r="P57" s="10">
        <v>0</v>
      </c>
    </row>
    <row r="58" spans="1:16" ht="18" customHeight="1" x14ac:dyDescent="0.15">
      <c r="A58" s="23" t="s">
        <v>65</v>
      </c>
      <c r="B58" s="33" t="s">
        <v>68</v>
      </c>
      <c r="C58" s="33" t="s">
        <v>137</v>
      </c>
      <c r="D58" s="565" t="s">
        <v>2254</v>
      </c>
      <c r="E58" s="566"/>
      <c r="F58" s="567"/>
      <c r="G58" s="33" t="s">
        <v>70</v>
      </c>
      <c r="H58" s="34" t="s">
        <v>149</v>
      </c>
      <c r="I58" s="197" t="s">
        <v>1690</v>
      </c>
      <c r="J58" s="34" t="s">
        <v>44</v>
      </c>
      <c r="K58" s="35">
        <v>40</v>
      </c>
      <c r="L58" s="146"/>
      <c r="M58" s="35">
        <v>0</v>
      </c>
      <c r="N58" s="147"/>
      <c r="O58" s="149"/>
      <c r="P58" s="10">
        <v>0</v>
      </c>
    </row>
    <row r="59" spans="1:16" ht="18" customHeight="1" x14ac:dyDescent="0.15">
      <c r="A59" s="23" t="s">
        <v>150</v>
      </c>
      <c r="B59" s="24"/>
      <c r="C59" s="25" t="s">
        <v>151</v>
      </c>
      <c r="D59" s="403" t="s">
        <v>2206</v>
      </c>
      <c r="E59" s="404"/>
      <c r="F59" s="405"/>
      <c r="G59" s="25"/>
      <c r="H59" s="25"/>
      <c r="I59" s="195"/>
      <c r="J59" s="24" t="s">
        <v>67</v>
      </c>
      <c r="K59" s="26">
        <f>SUM(SUMIFS(K60:K81,$G60:$G81,{"0","1"}))</f>
        <v>4480</v>
      </c>
      <c r="L59" s="231">
        <f>SUM(SUMIFS(L60:L81,$G60:$G81,{"0","1"}))</f>
        <v>0</v>
      </c>
      <c r="M59" s="26">
        <f>SUM(SUMIFS(M60:M82,$G60:$G82,{"0","1"}))</f>
        <v>920</v>
      </c>
      <c r="N59" s="41">
        <f>SUM(SUMIFS(N60:N82,$G60:$G82,{"0","1"}))</f>
        <v>0</v>
      </c>
      <c r="O59" s="42"/>
      <c r="P59" s="10">
        <v>2</v>
      </c>
    </row>
    <row r="60" spans="1:16" ht="18" customHeight="1" x14ac:dyDescent="0.15">
      <c r="A60" s="23" t="s">
        <v>150</v>
      </c>
      <c r="B60" s="33" t="s">
        <v>152</v>
      </c>
      <c r="C60" s="33" t="s">
        <v>151</v>
      </c>
      <c r="D60" s="562" t="s">
        <v>2255</v>
      </c>
      <c r="E60" s="563"/>
      <c r="F60" s="564"/>
      <c r="G60" s="33" t="s">
        <v>70</v>
      </c>
      <c r="H60" s="34" t="s">
        <v>153</v>
      </c>
      <c r="I60" s="197" t="s">
        <v>1692</v>
      </c>
      <c r="J60" s="34" t="s">
        <v>154</v>
      </c>
      <c r="K60" s="35">
        <v>130</v>
      </c>
      <c r="L60" s="146"/>
      <c r="M60" s="35">
        <v>0</v>
      </c>
      <c r="N60" s="147"/>
      <c r="O60" s="149"/>
      <c r="P60" s="10">
        <v>0</v>
      </c>
    </row>
    <row r="61" spans="1:16" ht="18" customHeight="1" x14ac:dyDescent="0.15">
      <c r="A61" s="23" t="s">
        <v>150</v>
      </c>
      <c r="B61" s="33" t="s">
        <v>152</v>
      </c>
      <c r="C61" s="33" t="s">
        <v>151</v>
      </c>
      <c r="D61" s="562" t="s">
        <v>2255</v>
      </c>
      <c r="E61" s="563"/>
      <c r="F61" s="564"/>
      <c r="G61" s="33" t="s">
        <v>70</v>
      </c>
      <c r="H61" s="34" t="s">
        <v>155</v>
      </c>
      <c r="I61" s="197" t="s">
        <v>1693</v>
      </c>
      <c r="J61" s="34" t="s">
        <v>156</v>
      </c>
      <c r="K61" s="35">
        <v>625</v>
      </c>
      <c r="L61" s="146"/>
      <c r="M61" s="35">
        <v>220</v>
      </c>
      <c r="N61" s="147"/>
      <c r="O61" s="149"/>
      <c r="P61" s="10">
        <v>0</v>
      </c>
    </row>
    <row r="62" spans="1:16" ht="18" customHeight="1" x14ac:dyDescent="0.15">
      <c r="A62" s="23" t="s">
        <v>150</v>
      </c>
      <c r="B62" s="33" t="s">
        <v>152</v>
      </c>
      <c r="C62" s="33" t="s">
        <v>151</v>
      </c>
      <c r="D62" s="562" t="s">
        <v>2255</v>
      </c>
      <c r="E62" s="563"/>
      <c r="F62" s="564"/>
      <c r="G62" s="33" t="s">
        <v>70</v>
      </c>
      <c r="H62" s="34" t="s">
        <v>157</v>
      </c>
      <c r="I62" s="197" t="s">
        <v>1694</v>
      </c>
      <c r="J62" s="34" t="s">
        <v>158</v>
      </c>
      <c r="K62" s="35">
        <v>100</v>
      </c>
      <c r="L62" s="146"/>
      <c r="M62" s="35">
        <v>0</v>
      </c>
      <c r="N62" s="147"/>
      <c r="O62" s="149"/>
      <c r="P62" s="10">
        <v>0</v>
      </c>
    </row>
    <row r="63" spans="1:16" ht="18" customHeight="1" x14ac:dyDescent="0.15">
      <c r="A63" s="23" t="s">
        <v>150</v>
      </c>
      <c r="B63" s="33" t="s">
        <v>152</v>
      </c>
      <c r="C63" s="33" t="s">
        <v>151</v>
      </c>
      <c r="D63" s="562" t="s">
        <v>2255</v>
      </c>
      <c r="E63" s="563"/>
      <c r="F63" s="564"/>
      <c r="G63" s="33" t="s">
        <v>70</v>
      </c>
      <c r="H63" s="34" t="s">
        <v>159</v>
      </c>
      <c r="I63" s="197" t="s">
        <v>1695</v>
      </c>
      <c r="J63" s="34" t="s">
        <v>160</v>
      </c>
      <c r="K63" s="35">
        <v>120</v>
      </c>
      <c r="L63" s="146"/>
      <c r="M63" s="35">
        <v>0</v>
      </c>
      <c r="N63" s="147"/>
      <c r="O63" s="149"/>
      <c r="P63" s="10">
        <v>0</v>
      </c>
    </row>
    <row r="64" spans="1:16" ht="18" customHeight="1" x14ac:dyDescent="0.15">
      <c r="A64" s="23" t="s">
        <v>150</v>
      </c>
      <c r="B64" s="33" t="s">
        <v>152</v>
      </c>
      <c r="C64" s="33" t="s">
        <v>151</v>
      </c>
      <c r="D64" s="562" t="s">
        <v>2255</v>
      </c>
      <c r="E64" s="563"/>
      <c r="F64" s="564"/>
      <c r="G64" s="33" t="s">
        <v>70</v>
      </c>
      <c r="H64" s="34" t="s">
        <v>161</v>
      </c>
      <c r="I64" s="197" t="s">
        <v>1696</v>
      </c>
      <c r="J64" s="34" t="s">
        <v>2502</v>
      </c>
      <c r="K64" s="35">
        <v>225</v>
      </c>
      <c r="L64" s="146"/>
      <c r="M64" s="35">
        <v>0</v>
      </c>
      <c r="N64" s="147"/>
      <c r="O64" s="270" t="s">
        <v>2503</v>
      </c>
      <c r="P64" s="10">
        <v>0</v>
      </c>
    </row>
    <row r="65" spans="1:16" ht="18" customHeight="1" x14ac:dyDescent="0.15">
      <c r="A65" s="23" t="s">
        <v>150</v>
      </c>
      <c r="B65" s="33" t="s">
        <v>152</v>
      </c>
      <c r="C65" s="33" t="s">
        <v>151</v>
      </c>
      <c r="D65" s="562" t="s">
        <v>2255</v>
      </c>
      <c r="E65" s="563"/>
      <c r="F65" s="564"/>
      <c r="G65" s="33" t="s">
        <v>70</v>
      </c>
      <c r="H65" s="34" t="s">
        <v>162</v>
      </c>
      <c r="I65" s="197" t="s">
        <v>1697</v>
      </c>
      <c r="J65" s="92" t="s">
        <v>163</v>
      </c>
      <c r="K65" s="93">
        <v>0</v>
      </c>
      <c r="L65" s="287"/>
      <c r="M65" s="93">
        <v>0</v>
      </c>
      <c r="N65" s="226"/>
      <c r="O65" s="270" t="s">
        <v>2504</v>
      </c>
      <c r="P65" s="10">
        <v>0</v>
      </c>
    </row>
    <row r="66" spans="1:16" ht="18" customHeight="1" x14ac:dyDescent="0.15">
      <c r="A66" s="23" t="s">
        <v>150</v>
      </c>
      <c r="B66" s="33" t="s">
        <v>152</v>
      </c>
      <c r="C66" s="33" t="s">
        <v>151</v>
      </c>
      <c r="D66" s="562" t="s">
        <v>2255</v>
      </c>
      <c r="E66" s="563"/>
      <c r="F66" s="564"/>
      <c r="G66" s="33" t="s">
        <v>70</v>
      </c>
      <c r="H66" s="34" t="s">
        <v>164</v>
      </c>
      <c r="I66" s="197" t="s">
        <v>1698</v>
      </c>
      <c r="J66" s="92" t="s">
        <v>165</v>
      </c>
      <c r="K66" s="93">
        <v>0</v>
      </c>
      <c r="L66" s="287"/>
      <c r="M66" s="93">
        <v>0</v>
      </c>
      <c r="N66" s="226"/>
      <c r="O66" s="270" t="s">
        <v>2505</v>
      </c>
      <c r="P66" s="10">
        <v>0</v>
      </c>
    </row>
    <row r="67" spans="1:16" ht="18" customHeight="1" x14ac:dyDescent="0.15">
      <c r="A67" s="23" t="s">
        <v>150</v>
      </c>
      <c r="B67" s="33" t="s">
        <v>152</v>
      </c>
      <c r="C67" s="33" t="s">
        <v>151</v>
      </c>
      <c r="D67" s="562" t="s">
        <v>2255</v>
      </c>
      <c r="E67" s="563"/>
      <c r="F67" s="564"/>
      <c r="G67" s="33" t="s">
        <v>70</v>
      </c>
      <c r="H67" s="34" t="s">
        <v>166</v>
      </c>
      <c r="I67" s="197" t="s">
        <v>1699</v>
      </c>
      <c r="J67" s="34" t="s">
        <v>2506</v>
      </c>
      <c r="K67" s="35">
        <v>80</v>
      </c>
      <c r="L67" s="146"/>
      <c r="M67" s="35">
        <v>0</v>
      </c>
      <c r="N67" s="147"/>
      <c r="O67" s="270" t="s">
        <v>2507</v>
      </c>
      <c r="P67" s="10">
        <v>0</v>
      </c>
    </row>
    <row r="68" spans="1:16" ht="18" customHeight="1" x14ac:dyDescent="0.15">
      <c r="A68" s="23" t="s">
        <v>150</v>
      </c>
      <c r="B68" s="33" t="s">
        <v>152</v>
      </c>
      <c r="C68" s="33" t="s">
        <v>151</v>
      </c>
      <c r="D68" s="562" t="s">
        <v>2255</v>
      </c>
      <c r="E68" s="563"/>
      <c r="F68" s="564"/>
      <c r="G68" s="33" t="s">
        <v>70</v>
      </c>
      <c r="H68" s="34" t="s">
        <v>167</v>
      </c>
      <c r="I68" s="197" t="s">
        <v>1700</v>
      </c>
      <c r="J68" s="92" t="s">
        <v>168</v>
      </c>
      <c r="K68" s="93">
        <v>0</v>
      </c>
      <c r="L68" s="287"/>
      <c r="M68" s="93">
        <v>0</v>
      </c>
      <c r="N68" s="226"/>
      <c r="O68" s="151" t="s">
        <v>2452</v>
      </c>
      <c r="P68" s="10">
        <v>0</v>
      </c>
    </row>
    <row r="69" spans="1:16" ht="18" customHeight="1" x14ac:dyDescent="0.15">
      <c r="A69" s="23" t="s">
        <v>150</v>
      </c>
      <c r="B69" s="33" t="s">
        <v>152</v>
      </c>
      <c r="C69" s="33" t="s">
        <v>151</v>
      </c>
      <c r="D69" s="562" t="s">
        <v>2255</v>
      </c>
      <c r="E69" s="563"/>
      <c r="F69" s="564"/>
      <c r="G69" s="33" t="s">
        <v>70</v>
      </c>
      <c r="H69" s="34" t="s">
        <v>169</v>
      </c>
      <c r="I69" s="197" t="s">
        <v>1701</v>
      </c>
      <c r="J69" s="34" t="s">
        <v>2341</v>
      </c>
      <c r="K69" s="35">
        <v>215</v>
      </c>
      <c r="L69" s="146"/>
      <c r="M69" s="35">
        <v>75</v>
      </c>
      <c r="N69" s="147"/>
      <c r="O69" s="151"/>
      <c r="P69" s="10">
        <v>0</v>
      </c>
    </row>
    <row r="70" spans="1:16" ht="18" customHeight="1" x14ac:dyDescent="0.15">
      <c r="A70" s="23" t="s">
        <v>150</v>
      </c>
      <c r="B70" s="33" t="s">
        <v>152</v>
      </c>
      <c r="C70" s="33" t="s">
        <v>151</v>
      </c>
      <c r="D70" s="562" t="s">
        <v>2255</v>
      </c>
      <c r="E70" s="563"/>
      <c r="F70" s="564"/>
      <c r="G70" s="33" t="s">
        <v>70</v>
      </c>
      <c r="H70" s="34" t="s">
        <v>170</v>
      </c>
      <c r="I70" s="197" t="s">
        <v>1702</v>
      </c>
      <c r="J70" s="34" t="s">
        <v>171</v>
      </c>
      <c r="K70" s="35">
        <v>60</v>
      </c>
      <c r="L70" s="146"/>
      <c r="M70" s="35">
        <v>0</v>
      </c>
      <c r="N70" s="147"/>
      <c r="O70" s="151"/>
      <c r="P70" s="10">
        <v>0</v>
      </c>
    </row>
    <row r="71" spans="1:16" ht="18" customHeight="1" x14ac:dyDescent="0.15">
      <c r="A71" s="23" t="s">
        <v>150</v>
      </c>
      <c r="B71" s="33" t="s">
        <v>152</v>
      </c>
      <c r="C71" s="33" t="s">
        <v>151</v>
      </c>
      <c r="D71" s="562" t="s">
        <v>2255</v>
      </c>
      <c r="E71" s="563"/>
      <c r="F71" s="564"/>
      <c r="G71" s="33" t="s">
        <v>70</v>
      </c>
      <c r="H71" s="34" t="s">
        <v>172</v>
      </c>
      <c r="I71" s="197" t="s">
        <v>1703</v>
      </c>
      <c r="J71" s="34" t="s">
        <v>173</v>
      </c>
      <c r="K71" s="35">
        <v>80</v>
      </c>
      <c r="L71" s="146"/>
      <c r="M71" s="35">
        <v>0</v>
      </c>
      <c r="N71" s="147"/>
      <c r="O71" s="151"/>
      <c r="P71" s="10">
        <v>0</v>
      </c>
    </row>
    <row r="72" spans="1:16" ht="18" hidden="1" customHeight="1" x14ac:dyDescent="0.15">
      <c r="A72" s="23" t="s">
        <v>150</v>
      </c>
      <c r="B72" s="33" t="s">
        <v>152</v>
      </c>
      <c r="C72" s="33" t="s">
        <v>151</v>
      </c>
      <c r="D72" s="562" t="s">
        <v>2255</v>
      </c>
      <c r="E72" s="563"/>
      <c r="F72" s="564"/>
      <c r="G72" s="33" t="s">
        <v>70</v>
      </c>
      <c r="H72" s="34" t="s">
        <v>174</v>
      </c>
      <c r="I72" s="197" t="s">
        <v>1704</v>
      </c>
      <c r="J72" s="92" t="s">
        <v>175</v>
      </c>
      <c r="K72" s="93">
        <v>0</v>
      </c>
      <c r="L72" s="146"/>
      <c r="M72" s="35">
        <v>0</v>
      </c>
      <c r="N72" s="147"/>
      <c r="O72" s="188"/>
      <c r="P72" s="10">
        <v>0</v>
      </c>
    </row>
    <row r="73" spans="1:16" ht="18" customHeight="1" x14ac:dyDescent="0.15">
      <c r="A73" s="23" t="s">
        <v>150</v>
      </c>
      <c r="B73" s="33" t="s">
        <v>152</v>
      </c>
      <c r="C73" s="33" t="s">
        <v>151</v>
      </c>
      <c r="D73" s="562" t="s">
        <v>2255</v>
      </c>
      <c r="E73" s="563"/>
      <c r="F73" s="564"/>
      <c r="G73" s="33" t="s">
        <v>70</v>
      </c>
      <c r="H73" s="34" t="s">
        <v>176</v>
      </c>
      <c r="I73" s="197" t="s">
        <v>1705</v>
      </c>
      <c r="J73" s="34" t="s">
        <v>177</v>
      </c>
      <c r="K73" s="35">
        <v>525</v>
      </c>
      <c r="L73" s="146"/>
      <c r="M73" s="35">
        <v>200</v>
      </c>
      <c r="N73" s="147"/>
      <c r="O73" s="151"/>
      <c r="P73" s="10">
        <v>0</v>
      </c>
    </row>
    <row r="74" spans="1:16" ht="18" customHeight="1" x14ac:dyDescent="0.15">
      <c r="A74" s="23" t="s">
        <v>150</v>
      </c>
      <c r="B74" s="33" t="s">
        <v>152</v>
      </c>
      <c r="C74" s="33" t="s">
        <v>151</v>
      </c>
      <c r="D74" s="562" t="s">
        <v>2255</v>
      </c>
      <c r="E74" s="563"/>
      <c r="F74" s="564"/>
      <c r="G74" s="33" t="s">
        <v>70</v>
      </c>
      <c r="H74" s="34" t="s">
        <v>178</v>
      </c>
      <c r="I74" s="197" t="s">
        <v>1706</v>
      </c>
      <c r="J74" s="34" t="s">
        <v>179</v>
      </c>
      <c r="K74" s="35">
        <v>390</v>
      </c>
      <c r="L74" s="146"/>
      <c r="M74" s="35">
        <v>150</v>
      </c>
      <c r="N74" s="147"/>
      <c r="O74" s="151"/>
      <c r="P74" s="10">
        <v>0</v>
      </c>
    </row>
    <row r="75" spans="1:16" ht="18" customHeight="1" x14ac:dyDescent="0.15">
      <c r="A75" s="23" t="s">
        <v>150</v>
      </c>
      <c r="B75" s="33" t="s">
        <v>152</v>
      </c>
      <c r="C75" s="33" t="s">
        <v>151</v>
      </c>
      <c r="D75" s="562" t="s">
        <v>2255</v>
      </c>
      <c r="E75" s="563"/>
      <c r="F75" s="564"/>
      <c r="G75" s="33" t="s">
        <v>70</v>
      </c>
      <c r="H75" s="34" t="s">
        <v>180</v>
      </c>
      <c r="I75" s="197" t="s">
        <v>1707</v>
      </c>
      <c r="J75" s="34" t="s">
        <v>181</v>
      </c>
      <c r="K75" s="35">
        <v>230</v>
      </c>
      <c r="L75" s="146"/>
      <c r="M75" s="35">
        <v>0</v>
      </c>
      <c r="N75" s="147"/>
      <c r="O75" s="151"/>
      <c r="P75" s="10">
        <v>0</v>
      </c>
    </row>
    <row r="76" spans="1:16" ht="18" customHeight="1" x14ac:dyDescent="0.15">
      <c r="A76" s="23" t="s">
        <v>150</v>
      </c>
      <c r="B76" s="33" t="s">
        <v>152</v>
      </c>
      <c r="C76" s="33" t="s">
        <v>151</v>
      </c>
      <c r="D76" s="562" t="s">
        <v>2255</v>
      </c>
      <c r="E76" s="563"/>
      <c r="F76" s="564"/>
      <c r="G76" s="33" t="s">
        <v>70</v>
      </c>
      <c r="H76" s="34" t="s">
        <v>182</v>
      </c>
      <c r="I76" s="197" t="s">
        <v>1708</v>
      </c>
      <c r="J76" s="34" t="s">
        <v>2410</v>
      </c>
      <c r="K76" s="35">
        <v>880</v>
      </c>
      <c r="L76" s="146"/>
      <c r="M76" s="35">
        <v>150</v>
      </c>
      <c r="N76" s="147"/>
      <c r="O76" s="151"/>
      <c r="P76" s="10">
        <v>0</v>
      </c>
    </row>
    <row r="77" spans="1:16" ht="18" customHeight="1" x14ac:dyDescent="0.15">
      <c r="A77" s="23" t="s">
        <v>150</v>
      </c>
      <c r="B77" s="33" t="s">
        <v>152</v>
      </c>
      <c r="C77" s="33" t="s">
        <v>151</v>
      </c>
      <c r="D77" s="562" t="s">
        <v>2255</v>
      </c>
      <c r="E77" s="563"/>
      <c r="F77" s="564"/>
      <c r="G77" s="33" t="s">
        <v>70</v>
      </c>
      <c r="H77" s="34" t="s">
        <v>184</v>
      </c>
      <c r="I77" s="197" t="s">
        <v>1709</v>
      </c>
      <c r="J77" s="34" t="s">
        <v>2455</v>
      </c>
      <c r="K77" s="35">
        <v>370</v>
      </c>
      <c r="L77" s="146"/>
      <c r="M77" s="35">
        <v>125</v>
      </c>
      <c r="N77" s="147"/>
      <c r="O77" s="151" t="s">
        <v>2454</v>
      </c>
      <c r="P77" s="10">
        <v>0</v>
      </c>
    </row>
    <row r="78" spans="1:16" ht="18" customHeight="1" x14ac:dyDescent="0.15">
      <c r="A78" s="23" t="s">
        <v>150</v>
      </c>
      <c r="B78" s="33" t="s">
        <v>152</v>
      </c>
      <c r="C78" s="33" t="s">
        <v>151</v>
      </c>
      <c r="D78" s="562" t="s">
        <v>2255</v>
      </c>
      <c r="E78" s="563"/>
      <c r="F78" s="564"/>
      <c r="G78" s="33" t="s">
        <v>70</v>
      </c>
      <c r="H78" s="34" t="s">
        <v>185</v>
      </c>
      <c r="I78" s="197" t="s">
        <v>1710</v>
      </c>
      <c r="J78" s="34" t="s">
        <v>186</v>
      </c>
      <c r="K78" s="35">
        <v>190</v>
      </c>
      <c r="L78" s="146"/>
      <c r="M78" s="35">
        <v>0</v>
      </c>
      <c r="N78" s="147"/>
      <c r="O78" s="151"/>
      <c r="P78" s="10">
        <v>0</v>
      </c>
    </row>
    <row r="79" spans="1:16" ht="18" customHeight="1" x14ac:dyDescent="0.15">
      <c r="A79" s="23" t="s">
        <v>150</v>
      </c>
      <c r="B79" s="33" t="s">
        <v>152</v>
      </c>
      <c r="C79" s="33" t="s">
        <v>151</v>
      </c>
      <c r="D79" s="562" t="s">
        <v>2255</v>
      </c>
      <c r="E79" s="563"/>
      <c r="F79" s="564"/>
      <c r="G79" s="33" t="s">
        <v>70</v>
      </c>
      <c r="H79" s="34" t="s">
        <v>187</v>
      </c>
      <c r="I79" s="197" t="s">
        <v>1711</v>
      </c>
      <c r="J79" s="92" t="s">
        <v>188</v>
      </c>
      <c r="K79" s="93">
        <v>0</v>
      </c>
      <c r="L79" s="287"/>
      <c r="M79" s="93">
        <v>0</v>
      </c>
      <c r="N79" s="226"/>
      <c r="O79" s="151" t="s">
        <v>2432</v>
      </c>
      <c r="P79" s="10">
        <v>0</v>
      </c>
    </row>
    <row r="80" spans="1:16" ht="18" customHeight="1" x14ac:dyDescent="0.15">
      <c r="A80" s="23" t="s">
        <v>150</v>
      </c>
      <c r="B80" s="33" t="s">
        <v>152</v>
      </c>
      <c r="C80" s="33" t="s">
        <v>151</v>
      </c>
      <c r="D80" s="562" t="s">
        <v>2255</v>
      </c>
      <c r="E80" s="563"/>
      <c r="F80" s="564"/>
      <c r="G80" s="33" t="s">
        <v>70</v>
      </c>
      <c r="H80" s="34" t="s">
        <v>189</v>
      </c>
      <c r="I80" s="197" t="s">
        <v>1712</v>
      </c>
      <c r="J80" s="34" t="s">
        <v>190</v>
      </c>
      <c r="K80" s="35">
        <v>85</v>
      </c>
      <c r="L80" s="146"/>
      <c r="M80" s="35">
        <v>0</v>
      </c>
      <c r="N80" s="147"/>
      <c r="O80" s="151"/>
      <c r="P80" s="10">
        <v>0</v>
      </c>
    </row>
    <row r="81" spans="1:16" ht="18" customHeight="1" x14ac:dyDescent="0.15">
      <c r="A81" s="23"/>
      <c r="B81" s="33"/>
      <c r="C81" s="33"/>
      <c r="D81" s="574" t="s">
        <v>2255</v>
      </c>
      <c r="E81" s="575"/>
      <c r="F81" s="207"/>
      <c r="G81" s="33" t="s">
        <v>70</v>
      </c>
      <c r="H81" s="34" t="s">
        <v>2342</v>
      </c>
      <c r="I81" s="197" t="s">
        <v>2343</v>
      </c>
      <c r="J81" s="34" t="s">
        <v>2344</v>
      </c>
      <c r="K81" s="35">
        <v>175</v>
      </c>
      <c r="L81" s="146"/>
      <c r="M81" s="35"/>
      <c r="N81" s="147"/>
      <c r="O81" s="149"/>
    </row>
    <row r="82" spans="1:16" ht="18" customHeight="1" x14ac:dyDescent="0.15">
      <c r="A82" s="23" t="s">
        <v>191</v>
      </c>
      <c r="B82" s="24"/>
      <c r="C82" s="25" t="s">
        <v>192</v>
      </c>
      <c r="D82" s="403" t="s">
        <v>2207</v>
      </c>
      <c r="E82" s="404"/>
      <c r="F82" s="405"/>
      <c r="G82" s="25"/>
      <c r="H82" s="25"/>
      <c r="I82" s="195"/>
      <c r="J82" s="24" t="s">
        <v>67</v>
      </c>
      <c r="K82" s="26">
        <f>SUM(SUMIFS(K83:K98,$G83:$G98,{"0","1"}))</f>
        <v>5565</v>
      </c>
      <c r="L82" s="231">
        <f>SUM(SUMIFS(L83:L98,$G83:$G98,{"0","1"}))</f>
        <v>0</v>
      </c>
      <c r="M82" s="26">
        <f>SUM(SUMIFS(M83:M98,$G83:$G98,{"0","1"}))</f>
        <v>1545</v>
      </c>
      <c r="N82" s="41">
        <f>SUM(SUMIFS(N83:N98,$G83:$G98,{"0","1"}))</f>
        <v>0</v>
      </c>
      <c r="O82" s="42"/>
      <c r="P82" s="10">
        <v>2</v>
      </c>
    </row>
    <row r="83" spans="1:16" ht="18" customHeight="1" x14ac:dyDescent="0.15">
      <c r="A83" s="23" t="s">
        <v>191</v>
      </c>
      <c r="B83" s="33" t="s">
        <v>193</v>
      </c>
      <c r="C83" s="33" t="s">
        <v>192</v>
      </c>
      <c r="D83" s="559" t="s">
        <v>3</v>
      </c>
      <c r="E83" s="560"/>
      <c r="F83" s="561"/>
      <c r="G83" s="33" t="s">
        <v>70</v>
      </c>
      <c r="H83" s="34" t="s">
        <v>194</v>
      </c>
      <c r="I83" s="197" t="s">
        <v>1713</v>
      </c>
      <c r="J83" s="34" t="s">
        <v>195</v>
      </c>
      <c r="K83" s="35">
        <v>760</v>
      </c>
      <c r="L83" s="146"/>
      <c r="M83" s="35">
        <v>160</v>
      </c>
      <c r="N83" s="147"/>
      <c r="O83" s="149"/>
      <c r="P83" s="10">
        <v>0</v>
      </c>
    </row>
    <row r="84" spans="1:16" ht="18" customHeight="1" x14ac:dyDescent="0.15">
      <c r="A84" s="23" t="s">
        <v>191</v>
      </c>
      <c r="B84" s="33" t="s">
        <v>193</v>
      </c>
      <c r="C84" s="33" t="s">
        <v>192</v>
      </c>
      <c r="D84" s="559" t="s">
        <v>3</v>
      </c>
      <c r="E84" s="560"/>
      <c r="F84" s="561"/>
      <c r="G84" s="33" t="s">
        <v>70</v>
      </c>
      <c r="H84" s="34" t="s">
        <v>196</v>
      </c>
      <c r="I84" s="197" t="s">
        <v>1714</v>
      </c>
      <c r="J84" s="34" t="s">
        <v>197</v>
      </c>
      <c r="K84" s="35">
        <v>430</v>
      </c>
      <c r="L84" s="146"/>
      <c r="M84" s="35">
        <v>170</v>
      </c>
      <c r="N84" s="147"/>
      <c r="O84" s="149"/>
      <c r="P84" s="10">
        <v>0</v>
      </c>
    </row>
    <row r="85" spans="1:16" ht="18" customHeight="1" x14ac:dyDescent="0.15">
      <c r="A85" s="23" t="s">
        <v>191</v>
      </c>
      <c r="B85" s="33" t="s">
        <v>193</v>
      </c>
      <c r="C85" s="33" t="s">
        <v>192</v>
      </c>
      <c r="D85" s="559" t="s">
        <v>3</v>
      </c>
      <c r="E85" s="560"/>
      <c r="F85" s="561"/>
      <c r="G85" s="33" t="s">
        <v>70</v>
      </c>
      <c r="H85" s="34" t="s">
        <v>198</v>
      </c>
      <c r="I85" s="197" t="s">
        <v>1715</v>
      </c>
      <c r="J85" s="34" t="s">
        <v>199</v>
      </c>
      <c r="K85" s="35">
        <v>405</v>
      </c>
      <c r="L85" s="146"/>
      <c r="M85" s="35">
        <v>85</v>
      </c>
      <c r="N85" s="147"/>
      <c r="O85" s="149"/>
      <c r="P85" s="10">
        <v>0</v>
      </c>
    </row>
    <row r="86" spans="1:16" ht="18" customHeight="1" x14ac:dyDescent="0.15">
      <c r="A86" s="23" t="s">
        <v>191</v>
      </c>
      <c r="B86" s="33" t="s">
        <v>193</v>
      </c>
      <c r="C86" s="33" t="s">
        <v>192</v>
      </c>
      <c r="D86" s="559" t="s">
        <v>3</v>
      </c>
      <c r="E86" s="560"/>
      <c r="F86" s="561"/>
      <c r="G86" s="33" t="s">
        <v>70</v>
      </c>
      <c r="H86" s="34" t="s">
        <v>200</v>
      </c>
      <c r="I86" s="197" t="s">
        <v>1716</v>
      </c>
      <c r="J86" s="34" t="s">
        <v>201</v>
      </c>
      <c r="K86" s="35">
        <v>345</v>
      </c>
      <c r="L86" s="146"/>
      <c r="M86" s="35">
        <v>125</v>
      </c>
      <c r="N86" s="147"/>
      <c r="O86" s="149"/>
      <c r="P86" s="10">
        <v>0</v>
      </c>
    </row>
    <row r="87" spans="1:16" ht="18" customHeight="1" x14ac:dyDescent="0.15">
      <c r="A87" s="23" t="s">
        <v>191</v>
      </c>
      <c r="B87" s="33" t="s">
        <v>193</v>
      </c>
      <c r="C87" s="33" t="s">
        <v>192</v>
      </c>
      <c r="D87" s="559" t="s">
        <v>3</v>
      </c>
      <c r="E87" s="560"/>
      <c r="F87" s="561"/>
      <c r="G87" s="33" t="s">
        <v>70</v>
      </c>
      <c r="H87" s="34" t="s">
        <v>202</v>
      </c>
      <c r="I87" s="197" t="s">
        <v>1717</v>
      </c>
      <c r="J87" s="34" t="s">
        <v>203</v>
      </c>
      <c r="K87" s="35">
        <v>395</v>
      </c>
      <c r="L87" s="146"/>
      <c r="M87" s="35">
        <v>120</v>
      </c>
      <c r="N87" s="147"/>
      <c r="O87" s="149"/>
      <c r="P87" s="10">
        <v>0</v>
      </c>
    </row>
    <row r="88" spans="1:16" ht="18" customHeight="1" x14ac:dyDescent="0.15">
      <c r="A88" s="23" t="s">
        <v>191</v>
      </c>
      <c r="B88" s="33" t="s">
        <v>193</v>
      </c>
      <c r="C88" s="33" t="s">
        <v>192</v>
      </c>
      <c r="D88" s="559" t="s">
        <v>3</v>
      </c>
      <c r="E88" s="560"/>
      <c r="F88" s="561"/>
      <c r="G88" s="33" t="s">
        <v>70</v>
      </c>
      <c r="H88" s="34" t="s">
        <v>204</v>
      </c>
      <c r="I88" s="197" t="s">
        <v>1718</v>
      </c>
      <c r="J88" s="34" t="s">
        <v>205</v>
      </c>
      <c r="K88" s="35">
        <v>500</v>
      </c>
      <c r="L88" s="146"/>
      <c r="M88" s="35">
        <v>60</v>
      </c>
      <c r="N88" s="147"/>
      <c r="O88" s="189"/>
      <c r="P88" s="10">
        <v>0</v>
      </c>
    </row>
    <row r="89" spans="1:16" ht="18" hidden="1" customHeight="1" x14ac:dyDescent="0.15">
      <c r="A89" s="23" t="s">
        <v>191</v>
      </c>
      <c r="B89" s="33" t="s">
        <v>193</v>
      </c>
      <c r="C89" s="33" t="s">
        <v>192</v>
      </c>
      <c r="D89" s="559" t="s">
        <v>3</v>
      </c>
      <c r="E89" s="560"/>
      <c r="F89" s="561"/>
      <c r="G89" s="33" t="s">
        <v>70</v>
      </c>
      <c r="H89" s="34" t="s">
        <v>206</v>
      </c>
      <c r="I89" s="198" t="s">
        <v>1719</v>
      </c>
      <c r="J89" s="92" t="s">
        <v>207</v>
      </c>
      <c r="K89" s="93">
        <v>0</v>
      </c>
      <c r="L89" s="146"/>
      <c r="M89" s="35">
        <v>50</v>
      </c>
      <c r="N89" s="147"/>
      <c r="O89" s="188" t="s">
        <v>2337</v>
      </c>
      <c r="P89" s="10">
        <v>0</v>
      </c>
    </row>
    <row r="90" spans="1:16" ht="18" customHeight="1" x14ac:dyDescent="0.15">
      <c r="A90" s="23" t="s">
        <v>191</v>
      </c>
      <c r="B90" s="33" t="s">
        <v>193</v>
      </c>
      <c r="C90" s="33" t="s">
        <v>192</v>
      </c>
      <c r="D90" s="559" t="s">
        <v>3</v>
      </c>
      <c r="E90" s="560"/>
      <c r="F90" s="561"/>
      <c r="G90" s="33" t="s">
        <v>70</v>
      </c>
      <c r="H90" s="34" t="s">
        <v>208</v>
      </c>
      <c r="I90" s="197" t="s">
        <v>1720</v>
      </c>
      <c r="J90" s="34" t="s">
        <v>209</v>
      </c>
      <c r="K90" s="35">
        <v>110</v>
      </c>
      <c r="L90" s="146"/>
      <c r="M90" s="35">
        <v>0</v>
      </c>
      <c r="N90" s="147"/>
      <c r="O90" s="149"/>
      <c r="P90" s="10">
        <v>0</v>
      </c>
    </row>
    <row r="91" spans="1:16" ht="18" customHeight="1" x14ac:dyDescent="0.15">
      <c r="A91" s="23" t="s">
        <v>191</v>
      </c>
      <c r="B91" s="33" t="s">
        <v>193</v>
      </c>
      <c r="C91" s="33" t="s">
        <v>192</v>
      </c>
      <c r="D91" s="559" t="s">
        <v>3</v>
      </c>
      <c r="E91" s="560"/>
      <c r="F91" s="561"/>
      <c r="G91" s="33" t="s">
        <v>70</v>
      </c>
      <c r="H91" s="34" t="s">
        <v>210</v>
      </c>
      <c r="I91" s="197" t="s">
        <v>1721</v>
      </c>
      <c r="J91" s="34" t="s">
        <v>211</v>
      </c>
      <c r="K91" s="35">
        <v>115</v>
      </c>
      <c r="L91" s="146"/>
      <c r="M91" s="35">
        <v>0</v>
      </c>
      <c r="N91" s="147"/>
      <c r="O91" s="149"/>
      <c r="P91" s="10">
        <v>0</v>
      </c>
    </row>
    <row r="92" spans="1:16" ht="18" customHeight="1" x14ac:dyDescent="0.15">
      <c r="A92" s="23" t="s">
        <v>191</v>
      </c>
      <c r="B92" s="33" t="s">
        <v>193</v>
      </c>
      <c r="C92" s="33" t="s">
        <v>192</v>
      </c>
      <c r="D92" s="559" t="s">
        <v>3</v>
      </c>
      <c r="E92" s="560"/>
      <c r="F92" s="561"/>
      <c r="G92" s="33" t="s">
        <v>70</v>
      </c>
      <c r="H92" s="34" t="s">
        <v>212</v>
      </c>
      <c r="I92" s="197" t="s">
        <v>1722</v>
      </c>
      <c r="J92" s="34" t="s">
        <v>213</v>
      </c>
      <c r="K92" s="35">
        <v>620</v>
      </c>
      <c r="L92" s="146"/>
      <c r="M92" s="35">
        <v>240</v>
      </c>
      <c r="N92" s="147"/>
      <c r="O92" s="149"/>
      <c r="P92" s="10">
        <v>0</v>
      </c>
    </row>
    <row r="93" spans="1:16" ht="18" customHeight="1" x14ac:dyDescent="0.15">
      <c r="A93" s="23" t="s">
        <v>191</v>
      </c>
      <c r="B93" s="33" t="s">
        <v>193</v>
      </c>
      <c r="C93" s="33" t="s">
        <v>192</v>
      </c>
      <c r="D93" s="559" t="s">
        <v>3</v>
      </c>
      <c r="E93" s="560"/>
      <c r="F93" s="561"/>
      <c r="G93" s="33" t="s">
        <v>70</v>
      </c>
      <c r="H93" s="34" t="s">
        <v>214</v>
      </c>
      <c r="I93" s="197" t="s">
        <v>1723</v>
      </c>
      <c r="J93" s="34" t="s">
        <v>215</v>
      </c>
      <c r="K93" s="35">
        <v>150</v>
      </c>
      <c r="L93" s="146"/>
      <c r="M93" s="35">
        <v>60</v>
      </c>
      <c r="N93" s="147"/>
      <c r="O93" s="149"/>
      <c r="P93" s="10">
        <v>0</v>
      </c>
    </row>
    <row r="94" spans="1:16" ht="18" customHeight="1" x14ac:dyDescent="0.15">
      <c r="A94" s="23" t="s">
        <v>191</v>
      </c>
      <c r="B94" s="33" t="s">
        <v>193</v>
      </c>
      <c r="C94" s="33" t="s">
        <v>192</v>
      </c>
      <c r="D94" s="559" t="s">
        <v>3</v>
      </c>
      <c r="E94" s="560"/>
      <c r="F94" s="561"/>
      <c r="G94" s="33" t="s">
        <v>70</v>
      </c>
      <c r="H94" s="34" t="s">
        <v>216</v>
      </c>
      <c r="I94" s="197" t="s">
        <v>1724</v>
      </c>
      <c r="J94" s="34" t="s">
        <v>217</v>
      </c>
      <c r="K94" s="35">
        <v>80</v>
      </c>
      <c r="L94" s="146"/>
      <c r="M94" s="35">
        <v>0</v>
      </c>
      <c r="N94" s="147"/>
      <c r="O94" s="149"/>
      <c r="P94" s="10">
        <v>0</v>
      </c>
    </row>
    <row r="95" spans="1:16" ht="18" customHeight="1" x14ac:dyDescent="0.15">
      <c r="A95" s="23" t="s">
        <v>191</v>
      </c>
      <c r="B95" s="33" t="s">
        <v>193</v>
      </c>
      <c r="C95" s="33" t="s">
        <v>192</v>
      </c>
      <c r="D95" s="559" t="s">
        <v>3</v>
      </c>
      <c r="E95" s="560"/>
      <c r="F95" s="561"/>
      <c r="G95" s="33" t="s">
        <v>70</v>
      </c>
      <c r="H95" s="34" t="s">
        <v>218</v>
      </c>
      <c r="I95" s="197" t="s">
        <v>1725</v>
      </c>
      <c r="J95" s="34" t="s">
        <v>219</v>
      </c>
      <c r="K95" s="35">
        <v>305</v>
      </c>
      <c r="L95" s="146"/>
      <c r="M95" s="35">
        <v>60</v>
      </c>
      <c r="N95" s="147"/>
      <c r="O95" s="149"/>
      <c r="P95" s="10">
        <v>0</v>
      </c>
    </row>
    <row r="96" spans="1:16" ht="18" customHeight="1" x14ac:dyDescent="0.15">
      <c r="A96" s="23" t="s">
        <v>191</v>
      </c>
      <c r="B96" s="33" t="s">
        <v>193</v>
      </c>
      <c r="C96" s="33" t="s">
        <v>192</v>
      </c>
      <c r="D96" s="559" t="s">
        <v>3</v>
      </c>
      <c r="E96" s="560"/>
      <c r="F96" s="561"/>
      <c r="G96" s="33" t="s">
        <v>70</v>
      </c>
      <c r="H96" s="34" t="s">
        <v>220</v>
      </c>
      <c r="I96" s="197" t="s">
        <v>1726</v>
      </c>
      <c r="J96" s="34" t="s">
        <v>221</v>
      </c>
      <c r="K96" s="35">
        <v>460</v>
      </c>
      <c r="L96" s="146"/>
      <c r="M96" s="35">
        <v>100</v>
      </c>
      <c r="N96" s="147"/>
      <c r="O96" s="149"/>
      <c r="P96" s="10">
        <v>0</v>
      </c>
    </row>
    <row r="97" spans="1:16" ht="17.25" customHeight="1" x14ac:dyDescent="0.15">
      <c r="A97" s="23" t="s">
        <v>191</v>
      </c>
      <c r="B97" s="33" t="s">
        <v>193</v>
      </c>
      <c r="C97" s="33" t="s">
        <v>192</v>
      </c>
      <c r="D97" s="559" t="s">
        <v>3</v>
      </c>
      <c r="E97" s="560"/>
      <c r="F97" s="561"/>
      <c r="G97" s="33" t="s">
        <v>70</v>
      </c>
      <c r="H97" s="34" t="s">
        <v>222</v>
      </c>
      <c r="I97" s="197" t="s">
        <v>1727</v>
      </c>
      <c r="J97" s="34" t="s">
        <v>223</v>
      </c>
      <c r="K97" s="35">
        <v>890</v>
      </c>
      <c r="L97" s="146"/>
      <c r="M97" s="35">
        <v>315</v>
      </c>
      <c r="N97" s="147"/>
      <c r="O97" s="149"/>
      <c r="P97" s="10">
        <v>0</v>
      </c>
    </row>
    <row r="98" spans="1:16" ht="18" hidden="1" customHeight="1" x14ac:dyDescent="0.15">
      <c r="A98" s="23" t="s">
        <v>191</v>
      </c>
      <c r="B98" s="33" t="s">
        <v>193</v>
      </c>
      <c r="C98" s="33" t="s">
        <v>192</v>
      </c>
      <c r="D98" s="559" t="s">
        <v>3</v>
      </c>
      <c r="E98" s="560"/>
      <c r="F98" s="561"/>
      <c r="G98" s="33" t="s">
        <v>70</v>
      </c>
      <c r="H98" s="34" t="s">
        <v>224</v>
      </c>
      <c r="I98" s="197" t="s">
        <v>1728</v>
      </c>
      <c r="J98" s="92" t="s">
        <v>225</v>
      </c>
      <c r="K98" s="93">
        <v>0</v>
      </c>
      <c r="L98" s="146"/>
      <c r="M98" s="35">
        <v>0</v>
      </c>
      <c r="N98" s="147"/>
      <c r="O98" s="149" t="s">
        <v>2347</v>
      </c>
      <c r="P98" s="10">
        <v>0</v>
      </c>
    </row>
    <row r="99" spans="1:16" ht="18" customHeight="1" x14ac:dyDescent="0.15">
      <c r="A99" s="23" t="s">
        <v>226</v>
      </c>
      <c r="B99" s="24"/>
      <c r="C99" s="25" t="s">
        <v>227</v>
      </c>
      <c r="D99" s="403" t="s">
        <v>2208</v>
      </c>
      <c r="E99" s="404"/>
      <c r="F99" s="405"/>
      <c r="G99" s="25"/>
      <c r="H99" s="25"/>
      <c r="I99" s="195"/>
      <c r="J99" s="24" t="s">
        <v>67</v>
      </c>
      <c r="K99" s="26">
        <f>SUM(SUMIFS(K100:K146,$G100:$G146,{"0","1"}))</f>
        <v>4195</v>
      </c>
      <c r="L99" s="231">
        <f>SUM(SUMIFS(L100:L146,$G100:$G146,{"0","1"}))</f>
        <v>0</v>
      </c>
      <c r="M99" s="26">
        <f>SUM(SUMIFS(M100:M146,$G100:$G146,{"0","1"}))</f>
        <v>400</v>
      </c>
      <c r="N99" s="41">
        <f>SUM(SUMIFS(N100:N146,$G100:$G146,{"0","1"}))</f>
        <v>0</v>
      </c>
      <c r="O99" s="42"/>
      <c r="P99" s="10">
        <v>2</v>
      </c>
    </row>
    <row r="100" spans="1:16" ht="18" customHeight="1" x14ac:dyDescent="0.15">
      <c r="A100" s="23" t="s">
        <v>226</v>
      </c>
      <c r="B100" s="27" t="s">
        <v>228</v>
      </c>
      <c r="C100" s="28" t="s">
        <v>227</v>
      </c>
      <c r="D100" s="409" t="s">
        <v>2232</v>
      </c>
      <c r="E100" s="410"/>
      <c r="F100" s="411"/>
      <c r="G100" s="29"/>
      <c r="H100" s="29"/>
      <c r="I100" s="196"/>
      <c r="J100" s="29" t="s">
        <v>69</v>
      </c>
      <c r="K100" s="30">
        <f>SUM(SUMIFS(K101:K114,$G101:$G114,{"0","1"}))</f>
        <v>1000</v>
      </c>
      <c r="L100" s="267">
        <f>SUM(SUMIFS(L101:L114,$G101:$G114,{"0","1"}))</f>
        <v>0</v>
      </c>
      <c r="M100" s="30">
        <f>SUM(SUMIFS(M101:M114,$G101:$G114,{"0","1"}))</f>
        <v>0</v>
      </c>
      <c r="N100" s="31">
        <f>SUM(SUMIFS(N101:N114,$G101:$G114,{"0","1"}))</f>
        <v>0</v>
      </c>
      <c r="O100" s="32"/>
      <c r="P100" s="10">
        <v>3</v>
      </c>
    </row>
    <row r="101" spans="1:16" ht="18" customHeight="1" x14ac:dyDescent="0.15">
      <c r="A101" s="23" t="s">
        <v>226</v>
      </c>
      <c r="B101" s="33" t="s">
        <v>228</v>
      </c>
      <c r="C101" s="33" t="s">
        <v>227</v>
      </c>
      <c r="D101" s="556" t="s">
        <v>2256</v>
      </c>
      <c r="E101" s="557"/>
      <c r="F101" s="558"/>
      <c r="G101" s="33" t="s">
        <v>70</v>
      </c>
      <c r="H101" s="34" t="s">
        <v>229</v>
      </c>
      <c r="I101" s="197" t="s">
        <v>1729</v>
      </c>
      <c r="J101" s="34" t="s">
        <v>230</v>
      </c>
      <c r="K101" s="35">
        <v>90</v>
      </c>
      <c r="L101" s="146"/>
      <c r="M101" s="35">
        <v>0</v>
      </c>
      <c r="N101" s="147"/>
      <c r="O101" s="149"/>
      <c r="P101" s="10">
        <v>0</v>
      </c>
    </row>
    <row r="102" spans="1:16" ht="18" customHeight="1" x14ac:dyDescent="0.15">
      <c r="A102" s="23" t="s">
        <v>226</v>
      </c>
      <c r="B102" s="33" t="s">
        <v>228</v>
      </c>
      <c r="C102" s="33" t="s">
        <v>227</v>
      </c>
      <c r="D102" s="556" t="s">
        <v>2256</v>
      </c>
      <c r="E102" s="557"/>
      <c r="F102" s="558"/>
      <c r="G102" s="33" t="s">
        <v>70</v>
      </c>
      <c r="H102" s="34" t="s">
        <v>231</v>
      </c>
      <c r="I102" s="197" t="s">
        <v>1730</v>
      </c>
      <c r="J102" s="34" t="s">
        <v>232</v>
      </c>
      <c r="K102" s="35">
        <v>105</v>
      </c>
      <c r="L102" s="146"/>
      <c r="M102" s="35">
        <v>0</v>
      </c>
      <c r="N102" s="147"/>
      <c r="O102" s="149"/>
      <c r="P102" s="10">
        <v>0</v>
      </c>
    </row>
    <row r="103" spans="1:16" ht="18" customHeight="1" x14ac:dyDescent="0.15">
      <c r="A103" s="23" t="s">
        <v>226</v>
      </c>
      <c r="B103" s="33" t="s">
        <v>228</v>
      </c>
      <c r="C103" s="33" t="s">
        <v>227</v>
      </c>
      <c r="D103" s="556" t="s">
        <v>2256</v>
      </c>
      <c r="E103" s="557"/>
      <c r="F103" s="558"/>
      <c r="G103" s="33" t="s">
        <v>70</v>
      </c>
      <c r="H103" s="34" t="s">
        <v>233</v>
      </c>
      <c r="I103" s="197" t="s">
        <v>1731</v>
      </c>
      <c r="J103" s="34" t="s">
        <v>234</v>
      </c>
      <c r="K103" s="35">
        <v>65</v>
      </c>
      <c r="L103" s="146"/>
      <c r="M103" s="35">
        <v>0</v>
      </c>
      <c r="N103" s="147"/>
      <c r="O103" s="149"/>
      <c r="P103" s="10">
        <v>0</v>
      </c>
    </row>
    <row r="104" spans="1:16" ht="18" customHeight="1" x14ac:dyDescent="0.15">
      <c r="A104" s="23" t="s">
        <v>226</v>
      </c>
      <c r="B104" s="33" t="s">
        <v>228</v>
      </c>
      <c r="C104" s="33" t="s">
        <v>227</v>
      </c>
      <c r="D104" s="556" t="s">
        <v>2256</v>
      </c>
      <c r="E104" s="557"/>
      <c r="F104" s="558"/>
      <c r="G104" s="33" t="s">
        <v>70</v>
      </c>
      <c r="H104" s="34" t="s">
        <v>235</v>
      </c>
      <c r="I104" s="197" t="s">
        <v>1732</v>
      </c>
      <c r="J104" s="34" t="s">
        <v>236</v>
      </c>
      <c r="K104" s="35">
        <v>80</v>
      </c>
      <c r="L104" s="146"/>
      <c r="M104" s="35">
        <v>0</v>
      </c>
      <c r="N104" s="147"/>
      <c r="O104" s="149"/>
      <c r="P104" s="10">
        <v>0</v>
      </c>
    </row>
    <row r="105" spans="1:16" ht="18" customHeight="1" x14ac:dyDescent="0.15">
      <c r="A105" s="23" t="s">
        <v>226</v>
      </c>
      <c r="B105" s="33" t="s">
        <v>228</v>
      </c>
      <c r="C105" s="33" t="s">
        <v>227</v>
      </c>
      <c r="D105" s="556" t="s">
        <v>2256</v>
      </c>
      <c r="E105" s="557"/>
      <c r="F105" s="558"/>
      <c r="G105" s="33" t="s">
        <v>70</v>
      </c>
      <c r="H105" s="34" t="s">
        <v>237</v>
      </c>
      <c r="I105" s="197" t="s">
        <v>1733</v>
      </c>
      <c r="J105" s="34" t="s">
        <v>238</v>
      </c>
      <c r="K105" s="35">
        <v>85</v>
      </c>
      <c r="L105" s="146"/>
      <c r="M105" s="35">
        <v>0</v>
      </c>
      <c r="N105" s="147"/>
      <c r="O105" s="149"/>
      <c r="P105" s="10">
        <v>0</v>
      </c>
    </row>
    <row r="106" spans="1:16" ht="18" customHeight="1" x14ac:dyDescent="0.15">
      <c r="A106" s="23" t="s">
        <v>226</v>
      </c>
      <c r="B106" s="33" t="s">
        <v>228</v>
      </c>
      <c r="C106" s="33" t="s">
        <v>227</v>
      </c>
      <c r="D106" s="556" t="s">
        <v>2256</v>
      </c>
      <c r="E106" s="557"/>
      <c r="F106" s="558"/>
      <c r="G106" s="33" t="s">
        <v>70</v>
      </c>
      <c r="H106" s="34" t="s">
        <v>239</v>
      </c>
      <c r="I106" s="197" t="s">
        <v>1734</v>
      </c>
      <c r="J106" s="34" t="s">
        <v>240</v>
      </c>
      <c r="K106" s="35">
        <v>50</v>
      </c>
      <c r="L106" s="146"/>
      <c r="M106" s="35">
        <v>0</v>
      </c>
      <c r="N106" s="147"/>
      <c r="O106" s="149"/>
      <c r="P106" s="10">
        <v>0</v>
      </c>
    </row>
    <row r="107" spans="1:16" ht="18" customHeight="1" x14ac:dyDescent="0.15">
      <c r="A107" s="23" t="s">
        <v>226</v>
      </c>
      <c r="B107" s="33" t="s">
        <v>228</v>
      </c>
      <c r="C107" s="33" t="s">
        <v>227</v>
      </c>
      <c r="D107" s="556" t="s">
        <v>2256</v>
      </c>
      <c r="E107" s="557"/>
      <c r="F107" s="558"/>
      <c r="G107" s="33" t="s">
        <v>70</v>
      </c>
      <c r="H107" s="34" t="s">
        <v>241</v>
      </c>
      <c r="I107" s="197" t="s">
        <v>1735</v>
      </c>
      <c r="J107" s="34" t="s">
        <v>242</v>
      </c>
      <c r="K107" s="35">
        <v>65</v>
      </c>
      <c r="L107" s="146"/>
      <c r="M107" s="35">
        <v>0</v>
      </c>
      <c r="N107" s="147"/>
      <c r="O107" s="149"/>
      <c r="P107" s="10">
        <v>0</v>
      </c>
    </row>
    <row r="108" spans="1:16" ht="18" customHeight="1" x14ac:dyDescent="0.15">
      <c r="A108" s="23" t="s">
        <v>226</v>
      </c>
      <c r="B108" s="33" t="s">
        <v>228</v>
      </c>
      <c r="C108" s="33" t="s">
        <v>227</v>
      </c>
      <c r="D108" s="556" t="s">
        <v>2256</v>
      </c>
      <c r="E108" s="557"/>
      <c r="F108" s="558"/>
      <c r="G108" s="33" t="s">
        <v>70</v>
      </c>
      <c r="H108" s="34" t="s">
        <v>243</v>
      </c>
      <c r="I108" s="197" t="s">
        <v>1736</v>
      </c>
      <c r="J108" s="34" t="s">
        <v>244</v>
      </c>
      <c r="K108" s="35">
        <v>35</v>
      </c>
      <c r="L108" s="146"/>
      <c r="M108" s="35">
        <v>0</v>
      </c>
      <c r="N108" s="147"/>
      <c r="O108" s="149"/>
      <c r="P108" s="10">
        <v>0</v>
      </c>
    </row>
    <row r="109" spans="1:16" ht="18" customHeight="1" x14ac:dyDescent="0.15">
      <c r="A109" s="23" t="s">
        <v>226</v>
      </c>
      <c r="B109" s="33" t="s">
        <v>228</v>
      </c>
      <c r="C109" s="33" t="s">
        <v>227</v>
      </c>
      <c r="D109" s="556" t="s">
        <v>2256</v>
      </c>
      <c r="E109" s="557"/>
      <c r="F109" s="558"/>
      <c r="G109" s="33" t="s">
        <v>70</v>
      </c>
      <c r="H109" s="34" t="s">
        <v>245</v>
      </c>
      <c r="I109" s="197" t="s">
        <v>1737</v>
      </c>
      <c r="J109" s="34" t="s">
        <v>246</v>
      </c>
      <c r="K109" s="35">
        <v>95</v>
      </c>
      <c r="L109" s="146"/>
      <c r="M109" s="35">
        <v>0</v>
      </c>
      <c r="N109" s="147"/>
      <c r="O109" s="149"/>
      <c r="P109" s="10">
        <v>0</v>
      </c>
    </row>
    <row r="110" spans="1:16" ht="18" customHeight="1" x14ac:dyDescent="0.15">
      <c r="A110" s="23" t="s">
        <v>226</v>
      </c>
      <c r="B110" s="33" t="s">
        <v>228</v>
      </c>
      <c r="C110" s="33" t="s">
        <v>227</v>
      </c>
      <c r="D110" s="556" t="s">
        <v>2256</v>
      </c>
      <c r="E110" s="557"/>
      <c r="F110" s="558"/>
      <c r="G110" s="33" t="s">
        <v>70</v>
      </c>
      <c r="H110" s="34" t="s">
        <v>247</v>
      </c>
      <c r="I110" s="197" t="s">
        <v>1738</v>
      </c>
      <c r="J110" s="34" t="s">
        <v>248</v>
      </c>
      <c r="K110" s="35">
        <v>75</v>
      </c>
      <c r="L110" s="146"/>
      <c r="M110" s="35">
        <v>0</v>
      </c>
      <c r="N110" s="147"/>
      <c r="O110" s="149"/>
      <c r="P110" s="10">
        <v>0</v>
      </c>
    </row>
    <row r="111" spans="1:16" ht="18" customHeight="1" x14ac:dyDescent="0.15">
      <c r="A111" s="23" t="s">
        <v>226</v>
      </c>
      <c r="B111" s="33" t="s">
        <v>228</v>
      </c>
      <c r="C111" s="33" t="s">
        <v>227</v>
      </c>
      <c r="D111" s="556" t="s">
        <v>2256</v>
      </c>
      <c r="E111" s="557"/>
      <c r="F111" s="558"/>
      <c r="G111" s="33" t="s">
        <v>70</v>
      </c>
      <c r="H111" s="34" t="s">
        <v>249</v>
      </c>
      <c r="I111" s="197" t="s">
        <v>1739</v>
      </c>
      <c r="J111" s="34" t="s">
        <v>250</v>
      </c>
      <c r="K111" s="35">
        <v>65</v>
      </c>
      <c r="L111" s="146"/>
      <c r="M111" s="35">
        <v>0</v>
      </c>
      <c r="N111" s="147"/>
      <c r="O111" s="149"/>
      <c r="P111" s="10">
        <v>0</v>
      </c>
    </row>
    <row r="112" spans="1:16" ht="18" customHeight="1" x14ac:dyDescent="0.15">
      <c r="A112" s="23" t="s">
        <v>226</v>
      </c>
      <c r="B112" s="33" t="s">
        <v>228</v>
      </c>
      <c r="C112" s="33" t="s">
        <v>227</v>
      </c>
      <c r="D112" s="556" t="s">
        <v>2256</v>
      </c>
      <c r="E112" s="557"/>
      <c r="F112" s="558"/>
      <c r="G112" s="33" t="s">
        <v>70</v>
      </c>
      <c r="H112" s="34" t="s">
        <v>251</v>
      </c>
      <c r="I112" s="197" t="s">
        <v>1740</v>
      </c>
      <c r="J112" s="34" t="s">
        <v>252</v>
      </c>
      <c r="K112" s="35">
        <v>45</v>
      </c>
      <c r="L112" s="146"/>
      <c r="M112" s="35">
        <v>0</v>
      </c>
      <c r="N112" s="147"/>
      <c r="O112" s="149"/>
      <c r="P112" s="10">
        <v>0</v>
      </c>
    </row>
    <row r="113" spans="1:16" ht="18" customHeight="1" x14ac:dyDescent="0.15">
      <c r="A113" s="23" t="s">
        <v>226</v>
      </c>
      <c r="B113" s="33" t="s">
        <v>228</v>
      </c>
      <c r="C113" s="33" t="s">
        <v>227</v>
      </c>
      <c r="D113" s="556" t="s">
        <v>2256</v>
      </c>
      <c r="E113" s="557"/>
      <c r="F113" s="558"/>
      <c r="G113" s="33" t="s">
        <v>70</v>
      </c>
      <c r="H113" s="34" t="s">
        <v>253</v>
      </c>
      <c r="I113" s="197" t="s">
        <v>1741</v>
      </c>
      <c r="J113" s="34" t="s">
        <v>254</v>
      </c>
      <c r="K113" s="35">
        <v>130</v>
      </c>
      <c r="L113" s="146"/>
      <c r="M113" s="35">
        <v>0</v>
      </c>
      <c r="N113" s="147"/>
      <c r="O113" s="149"/>
      <c r="P113" s="10">
        <v>0</v>
      </c>
    </row>
    <row r="114" spans="1:16" ht="18" customHeight="1" x14ac:dyDescent="0.15">
      <c r="A114" s="23" t="s">
        <v>226</v>
      </c>
      <c r="B114" s="33" t="s">
        <v>228</v>
      </c>
      <c r="C114" s="33" t="s">
        <v>227</v>
      </c>
      <c r="D114" s="556" t="s">
        <v>2256</v>
      </c>
      <c r="E114" s="557"/>
      <c r="F114" s="558"/>
      <c r="G114" s="33" t="s">
        <v>70</v>
      </c>
      <c r="H114" s="34" t="s">
        <v>255</v>
      </c>
      <c r="I114" s="197" t="s">
        <v>1742</v>
      </c>
      <c r="J114" s="34" t="s">
        <v>256</v>
      </c>
      <c r="K114" s="35">
        <v>15</v>
      </c>
      <c r="L114" s="146"/>
      <c r="M114" s="35">
        <v>0</v>
      </c>
      <c r="N114" s="147"/>
      <c r="O114" s="149"/>
      <c r="P114" s="10">
        <v>0</v>
      </c>
    </row>
    <row r="115" spans="1:16" ht="18" customHeight="1" x14ac:dyDescent="0.15">
      <c r="A115" s="23" t="s">
        <v>226</v>
      </c>
      <c r="B115" s="27" t="s">
        <v>228</v>
      </c>
      <c r="C115" s="28" t="s">
        <v>257</v>
      </c>
      <c r="D115" s="409" t="s">
        <v>2233</v>
      </c>
      <c r="E115" s="410"/>
      <c r="F115" s="411"/>
      <c r="G115" s="29"/>
      <c r="H115" s="29"/>
      <c r="I115" s="196"/>
      <c r="J115" s="29" t="s">
        <v>69</v>
      </c>
      <c r="K115" s="30">
        <f>SUM(SUMIFS(K116:K124,$G116:$G124,{"0","1"}))</f>
        <v>485</v>
      </c>
      <c r="L115" s="267">
        <f>SUM(SUMIFS(L116:L124,$G116:$G124,{"0","1"}))</f>
        <v>0</v>
      </c>
      <c r="M115" s="30">
        <f>SUM(SUMIFS(M116:M124,$G116:$G124,{"0","1"}))</f>
        <v>0</v>
      </c>
      <c r="N115" s="31">
        <f>SUM(SUMIFS(N116:N124,$G116:$G124,{"0","1"}))</f>
        <v>0</v>
      </c>
      <c r="O115" s="32"/>
      <c r="P115" s="10">
        <v>3</v>
      </c>
    </row>
    <row r="116" spans="1:16" ht="18" customHeight="1" x14ac:dyDescent="0.15">
      <c r="A116" s="23" t="s">
        <v>226</v>
      </c>
      <c r="B116" s="33" t="s">
        <v>228</v>
      </c>
      <c r="C116" s="33" t="s">
        <v>257</v>
      </c>
      <c r="D116" s="553" t="s">
        <v>2257</v>
      </c>
      <c r="E116" s="554"/>
      <c r="F116" s="555"/>
      <c r="G116" s="33" t="s">
        <v>70</v>
      </c>
      <c r="H116" s="34" t="s">
        <v>258</v>
      </c>
      <c r="I116" s="197" t="s">
        <v>2181</v>
      </c>
      <c r="J116" s="34" t="s">
        <v>259</v>
      </c>
      <c r="K116" s="35">
        <v>45</v>
      </c>
      <c r="L116" s="146"/>
      <c r="M116" s="35">
        <v>0</v>
      </c>
      <c r="N116" s="147"/>
      <c r="O116" s="151"/>
      <c r="P116" s="10">
        <v>0</v>
      </c>
    </row>
    <row r="117" spans="1:16" ht="18" customHeight="1" x14ac:dyDescent="0.15">
      <c r="A117" s="23" t="s">
        <v>226</v>
      </c>
      <c r="B117" s="33" t="s">
        <v>228</v>
      </c>
      <c r="C117" s="33" t="s">
        <v>257</v>
      </c>
      <c r="D117" s="553" t="s">
        <v>2257</v>
      </c>
      <c r="E117" s="554"/>
      <c r="F117" s="555"/>
      <c r="G117" s="33" t="s">
        <v>70</v>
      </c>
      <c r="H117" s="34" t="s">
        <v>260</v>
      </c>
      <c r="I117" s="197" t="s">
        <v>1743</v>
      </c>
      <c r="J117" s="34" t="s">
        <v>261</v>
      </c>
      <c r="K117" s="35">
        <v>45</v>
      </c>
      <c r="L117" s="146"/>
      <c r="M117" s="35">
        <v>0</v>
      </c>
      <c r="N117" s="147"/>
      <c r="O117" s="151"/>
      <c r="P117" s="10">
        <v>0</v>
      </c>
    </row>
    <row r="118" spans="1:16" ht="18" customHeight="1" x14ac:dyDescent="0.15">
      <c r="A118" s="23" t="s">
        <v>226</v>
      </c>
      <c r="B118" s="33" t="s">
        <v>228</v>
      </c>
      <c r="C118" s="33" t="s">
        <v>257</v>
      </c>
      <c r="D118" s="553" t="s">
        <v>2257</v>
      </c>
      <c r="E118" s="554"/>
      <c r="F118" s="555"/>
      <c r="G118" s="33" t="s">
        <v>70</v>
      </c>
      <c r="H118" s="34" t="s">
        <v>262</v>
      </c>
      <c r="I118" s="197" t="s">
        <v>1744</v>
      </c>
      <c r="J118" s="89" t="s">
        <v>2417</v>
      </c>
      <c r="K118" s="35">
        <v>75</v>
      </c>
      <c r="L118" s="146"/>
      <c r="M118" s="35">
        <v>0</v>
      </c>
      <c r="N118" s="147"/>
      <c r="O118" s="151"/>
      <c r="P118" s="10">
        <v>0</v>
      </c>
    </row>
    <row r="119" spans="1:16" ht="18" customHeight="1" x14ac:dyDescent="0.15">
      <c r="A119" s="23" t="s">
        <v>226</v>
      </c>
      <c r="B119" s="33" t="s">
        <v>228</v>
      </c>
      <c r="C119" s="33" t="s">
        <v>257</v>
      </c>
      <c r="D119" s="553" t="s">
        <v>2257</v>
      </c>
      <c r="E119" s="554"/>
      <c r="F119" s="555"/>
      <c r="G119" s="33" t="s">
        <v>70</v>
      </c>
      <c r="H119" s="34" t="s">
        <v>263</v>
      </c>
      <c r="I119" s="197" t="s">
        <v>1745</v>
      </c>
      <c r="J119" s="92" t="s">
        <v>264</v>
      </c>
      <c r="K119" s="93">
        <v>0</v>
      </c>
      <c r="L119" s="146"/>
      <c r="M119" s="35">
        <v>0</v>
      </c>
      <c r="N119" s="147"/>
      <c r="O119" s="151" t="s">
        <v>2418</v>
      </c>
      <c r="P119" s="10">
        <v>0</v>
      </c>
    </row>
    <row r="120" spans="1:16" ht="18" customHeight="1" x14ac:dyDescent="0.15">
      <c r="A120" s="23" t="s">
        <v>226</v>
      </c>
      <c r="B120" s="33" t="s">
        <v>228</v>
      </c>
      <c r="C120" s="33" t="s">
        <v>257</v>
      </c>
      <c r="D120" s="553" t="s">
        <v>2257</v>
      </c>
      <c r="E120" s="554"/>
      <c r="F120" s="555"/>
      <c r="G120" s="33" t="s">
        <v>70</v>
      </c>
      <c r="H120" s="34" t="s">
        <v>265</v>
      </c>
      <c r="I120" s="197" t="s">
        <v>1746</v>
      </c>
      <c r="J120" s="34" t="s">
        <v>266</v>
      </c>
      <c r="K120" s="35">
        <v>105</v>
      </c>
      <c r="L120" s="146"/>
      <c r="M120" s="35">
        <v>0</v>
      </c>
      <c r="N120" s="147"/>
      <c r="O120" s="151"/>
      <c r="P120" s="10">
        <v>0</v>
      </c>
    </row>
    <row r="121" spans="1:16" ht="18" customHeight="1" x14ac:dyDescent="0.15">
      <c r="A121" s="23" t="s">
        <v>226</v>
      </c>
      <c r="B121" s="33" t="s">
        <v>228</v>
      </c>
      <c r="C121" s="33" t="s">
        <v>257</v>
      </c>
      <c r="D121" s="553" t="s">
        <v>2257</v>
      </c>
      <c r="E121" s="554"/>
      <c r="F121" s="555"/>
      <c r="G121" s="33" t="s">
        <v>70</v>
      </c>
      <c r="H121" s="34" t="s">
        <v>267</v>
      </c>
      <c r="I121" s="197" t="s">
        <v>1747</v>
      </c>
      <c r="J121" s="34" t="s">
        <v>268</v>
      </c>
      <c r="K121" s="35">
        <v>75</v>
      </c>
      <c r="L121" s="146"/>
      <c r="M121" s="35">
        <v>0</v>
      </c>
      <c r="N121" s="147"/>
      <c r="O121" s="151"/>
      <c r="P121" s="10">
        <v>0</v>
      </c>
    </row>
    <row r="122" spans="1:16" ht="18" customHeight="1" x14ac:dyDescent="0.15">
      <c r="A122" s="23" t="s">
        <v>226</v>
      </c>
      <c r="B122" s="33" t="s">
        <v>228</v>
      </c>
      <c r="C122" s="33" t="s">
        <v>257</v>
      </c>
      <c r="D122" s="553" t="s">
        <v>2257</v>
      </c>
      <c r="E122" s="554"/>
      <c r="F122" s="555"/>
      <c r="G122" s="33" t="s">
        <v>70</v>
      </c>
      <c r="H122" s="34" t="s">
        <v>269</v>
      </c>
      <c r="I122" s="197" t="s">
        <v>1748</v>
      </c>
      <c r="J122" s="34" t="s">
        <v>270</v>
      </c>
      <c r="K122" s="35">
        <v>35</v>
      </c>
      <c r="L122" s="146"/>
      <c r="M122" s="35">
        <v>0</v>
      </c>
      <c r="N122" s="147"/>
      <c r="O122" s="151"/>
      <c r="P122" s="10">
        <v>0</v>
      </c>
    </row>
    <row r="123" spans="1:16" ht="18" customHeight="1" x14ac:dyDescent="0.15">
      <c r="A123" s="23" t="s">
        <v>226</v>
      </c>
      <c r="B123" s="33" t="s">
        <v>228</v>
      </c>
      <c r="C123" s="33" t="s">
        <v>257</v>
      </c>
      <c r="D123" s="553" t="s">
        <v>2257</v>
      </c>
      <c r="E123" s="554"/>
      <c r="F123" s="555"/>
      <c r="G123" s="33" t="s">
        <v>70</v>
      </c>
      <c r="H123" s="34" t="s">
        <v>271</v>
      </c>
      <c r="I123" s="197" t="s">
        <v>1749</v>
      </c>
      <c r="J123" s="34" t="s">
        <v>272</v>
      </c>
      <c r="K123" s="35">
        <v>90</v>
      </c>
      <c r="L123" s="146"/>
      <c r="M123" s="35">
        <v>0</v>
      </c>
      <c r="N123" s="147"/>
      <c r="O123" s="151"/>
      <c r="P123" s="10">
        <v>0</v>
      </c>
    </row>
    <row r="124" spans="1:16" ht="18" customHeight="1" x14ac:dyDescent="0.15">
      <c r="A124" s="23" t="s">
        <v>226</v>
      </c>
      <c r="B124" s="33" t="s">
        <v>228</v>
      </c>
      <c r="C124" s="33" t="s">
        <v>257</v>
      </c>
      <c r="D124" s="553" t="s">
        <v>2257</v>
      </c>
      <c r="E124" s="554"/>
      <c r="F124" s="555"/>
      <c r="G124" s="33" t="s">
        <v>70</v>
      </c>
      <c r="H124" s="34" t="s">
        <v>273</v>
      </c>
      <c r="I124" s="197" t="s">
        <v>1750</v>
      </c>
      <c r="J124" s="34" t="s">
        <v>274</v>
      </c>
      <c r="K124" s="35">
        <v>15</v>
      </c>
      <c r="L124" s="146"/>
      <c r="M124" s="35">
        <v>0</v>
      </c>
      <c r="N124" s="147"/>
      <c r="O124" s="149"/>
      <c r="P124" s="10">
        <v>0</v>
      </c>
    </row>
    <row r="125" spans="1:16" ht="18" customHeight="1" x14ac:dyDescent="0.15">
      <c r="A125" s="23" t="s">
        <v>226</v>
      </c>
      <c r="B125" s="27" t="s">
        <v>228</v>
      </c>
      <c r="C125" s="28" t="s">
        <v>275</v>
      </c>
      <c r="D125" s="409" t="s">
        <v>2234</v>
      </c>
      <c r="E125" s="410"/>
      <c r="F125" s="411"/>
      <c r="G125" s="29"/>
      <c r="H125" s="29"/>
      <c r="I125" s="196"/>
      <c r="J125" s="29" t="s">
        <v>69</v>
      </c>
      <c r="K125" s="30">
        <f>SUM(SUMIFS(K126:K134,$G126:$G134,{"0","1"}))</f>
        <v>1350</v>
      </c>
      <c r="L125" s="267">
        <f>SUM(SUMIFS(L126:L134,$G126:$G134,{"0","1"}))</f>
        <v>0</v>
      </c>
      <c r="M125" s="30">
        <f>SUM(SUMIFS(M126:M134,$G126:$G134,{"0","1"}))</f>
        <v>200</v>
      </c>
      <c r="N125" s="31">
        <f>SUM(SUMIFS(N126:N134,$G126:$G134,{"0","1"}))</f>
        <v>0</v>
      </c>
      <c r="O125" s="32"/>
      <c r="P125" s="10">
        <v>3</v>
      </c>
    </row>
    <row r="126" spans="1:16" ht="18" customHeight="1" x14ac:dyDescent="0.15">
      <c r="A126" s="23" t="s">
        <v>226</v>
      </c>
      <c r="B126" s="33" t="s">
        <v>228</v>
      </c>
      <c r="C126" s="33" t="s">
        <v>275</v>
      </c>
      <c r="D126" s="547" t="s">
        <v>2258</v>
      </c>
      <c r="E126" s="548"/>
      <c r="F126" s="549"/>
      <c r="G126" s="33" t="s">
        <v>70</v>
      </c>
      <c r="H126" s="34" t="s">
        <v>276</v>
      </c>
      <c r="I126" s="197" t="s">
        <v>2182</v>
      </c>
      <c r="J126" s="34" t="s">
        <v>277</v>
      </c>
      <c r="K126" s="35">
        <v>385</v>
      </c>
      <c r="L126" s="268"/>
      <c r="M126" s="35">
        <v>100</v>
      </c>
      <c r="N126" s="147"/>
      <c r="O126" s="149"/>
      <c r="P126" s="10">
        <v>0</v>
      </c>
    </row>
    <row r="127" spans="1:16" ht="18" customHeight="1" x14ac:dyDescent="0.15">
      <c r="A127" s="23" t="s">
        <v>226</v>
      </c>
      <c r="B127" s="33" t="s">
        <v>228</v>
      </c>
      <c r="C127" s="33" t="s">
        <v>275</v>
      </c>
      <c r="D127" s="547" t="s">
        <v>2258</v>
      </c>
      <c r="E127" s="548"/>
      <c r="F127" s="549"/>
      <c r="G127" s="33" t="s">
        <v>70</v>
      </c>
      <c r="H127" s="34" t="s">
        <v>278</v>
      </c>
      <c r="I127" s="197" t="s">
        <v>1751</v>
      </c>
      <c r="J127" s="34" t="s">
        <v>279</v>
      </c>
      <c r="K127" s="35">
        <v>30</v>
      </c>
      <c r="L127" s="268"/>
      <c r="M127" s="35">
        <v>0</v>
      </c>
      <c r="N127" s="147"/>
      <c r="O127" s="149"/>
      <c r="P127" s="10">
        <v>0</v>
      </c>
    </row>
    <row r="128" spans="1:16" ht="18" customHeight="1" x14ac:dyDescent="0.15">
      <c r="A128" s="23" t="s">
        <v>226</v>
      </c>
      <c r="B128" s="33" t="s">
        <v>228</v>
      </c>
      <c r="C128" s="33" t="s">
        <v>275</v>
      </c>
      <c r="D128" s="547" t="s">
        <v>2258</v>
      </c>
      <c r="E128" s="548"/>
      <c r="F128" s="549"/>
      <c r="G128" s="33" t="s">
        <v>70</v>
      </c>
      <c r="H128" s="34" t="s">
        <v>280</v>
      </c>
      <c r="I128" s="197" t="s">
        <v>1752</v>
      </c>
      <c r="J128" s="34" t="s">
        <v>281</v>
      </c>
      <c r="K128" s="35">
        <v>380</v>
      </c>
      <c r="L128" s="268"/>
      <c r="M128" s="35">
        <v>100</v>
      </c>
      <c r="N128" s="147"/>
      <c r="O128" s="149"/>
      <c r="P128" s="10">
        <v>0</v>
      </c>
    </row>
    <row r="129" spans="1:16" ht="18" customHeight="1" x14ac:dyDescent="0.15">
      <c r="A129" s="23" t="s">
        <v>226</v>
      </c>
      <c r="B129" s="33" t="s">
        <v>228</v>
      </c>
      <c r="C129" s="33" t="s">
        <v>275</v>
      </c>
      <c r="D129" s="547" t="s">
        <v>2258</v>
      </c>
      <c r="E129" s="548"/>
      <c r="F129" s="549"/>
      <c r="G129" s="33" t="s">
        <v>70</v>
      </c>
      <c r="H129" s="34" t="s">
        <v>282</v>
      </c>
      <c r="I129" s="197" t="s">
        <v>1753</v>
      </c>
      <c r="J129" s="34" t="s">
        <v>283</v>
      </c>
      <c r="K129" s="35">
        <v>75</v>
      </c>
      <c r="L129" s="268"/>
      <c r="M129" s="35">
        <v>0</v>
      </c>
      <c r="N129" s="147"/>
      <c r="O129" s="149"/>
      <c r="P129" s="10">
        <v>0</v>
      </c>
    </row>
    <row r="130" spans="1:16" ht="18" customHeight="1" x14ac:dyDescent="0.15">
      <c r="A130" s="23" t="s">
        <v>226</v>
      </c>
      <c r="B130" s="33" t="s">
        <v>228</v>
      </c>
      <c r="C130" s="33" t="s">
        <v>275</v>
      </c>
      <c r="D130" s="547" t="s">
        <v>2258</v>
      </c>
      <c r="E130" s="548"/>
      <c r="F130" s="549"/>
      <c r="G130" s="33" t="s">
        <v>70</v>
      </c>
      <c r="H130" s="34" t="s">
        <v>284</v>
      </c>
      <c r="I130" s="197" t="s">
        <v>1754</v>
      </c>
      <c r="J130" s="34" t="s">
        <v>285</v>
      </c>
      <c r="K130" s="35">
        <v>95</v>
      </c>
      <c r="L130" s="268"/>
      <c r="M130" s="35">
        <v>0</v>
      </c>
      <c r="N130" s="147"/>
      <c r="O130" s="151"/>
      <c r="P130" s="10">
        <v>0</v>
      </c>
    </row>
    <row r="131" spans="1:16" ht="18" customHeight="1" x14ac:dyDescent="0.15">
      <c r="A131" s="23" t="s">
        <v>226</v>
      </c>
      <c r="B131" s="33" t="s">
        <v>228</v>
      </c>
      <c r="C131" s="33" t="s">
        <v>275</v>
      </c>
      <c r="D131" s="547" t="s">
        <v>2258</v>
      </c>
      <c r="E131" s="548"/>
      <c r="F131" s="549"/>
      <c r="G131" s="33" t="s">
        <v>70</v>
      </c>
      <c r="H131" s="34" t="s">
        <v>286</v>
      </c>
      <c r="I131" s="197" t="s">
        <v>1755</v>
      </c>
      <c r="J131" s="34" t="s">
        <v>287</v>
      </c>
      <c r="K131" s="35">
        <v>30</v>
      </c>
      <c r="L131" s="146"/>
      <c r="M131" s="35">
        <v>0</v>
      </c>
      <c r="N131" s="147"/>
      <c r="O131" s="151"/>
      <c r="P131" s="10">
        <v>0</v>
      </c>
    </row>
    <row r="132" spans="1:16" ht="18" customHeight="1" x14ac:dyDescent="0.15">
      <c r="A132" s="23" t="s">
        <v>226</v>
      </c>
      <c r="B132" s="33" t="s">
        <v>228</v>
      </c>
      <c r="C132" s="33" t="s">
        <v>275</v>
      </c>
      <c r="D132" s="547" t="s">
        <v>2258</v>
      </c>
      <c r="E132" s="548"/>
      <c r="F132" s="549"/>
      <c r="G132" s="33" t="s">
        <v>70</v>
      </c>
      <c r="H132" s="34" t="s">
        <v>288</v>
      </c>
      <c r="I132" s="197" t="s">
        <v>1756</v>
      </c>
      <c r="J132" s="92" t="s">
        <v>289</v>
      </c>
      <c r="K132" s="93">
        <v>0</v>
      </c>
      <c r="L132" s="146"/>
      <c r="M132" s="93">
        <v>0</v>
      </c>
      <c r="N132" s="226"/>
      <c r="O132" s="151" t="s">
        <v>2424</v>
      </c>
      <c r="P132" s="10">
        <v>0</v>
      </c>
    </row>
    <row r="133" spans="1:16" ht="18" customHeight="1" x14ac:dyDescent="0.15">
      <c r="A133" s="23" t="s">
        <v>226</v>
      </c>
      <c r="B133" s="33" t="s">
        <v>228</v>
      </c>
      <c r="C133" s="33" t="s">
        <v>275</v>
      </c>
      <c r="D133" s="547" t="s">
        <v>2258</v>
      </c>
      <c r="E133" s="548"/>
      <c r="F133" s="549"/>
      <c r="G133" s="33" t="s">
        <v>70</v>
      </c>
      <c r="H133" s="34" t="s">
        <v>290</v>
      </c>
      <c r="I133" s="197" t="s">
        <v>1757</v>
      </c>
      <c r="J133" s="34" t="s">
        <v>291</v>
      </c>
      <c r="K133" s="35">
        <v>160</v>
      </c>
      <c r="L133" s="146"/>
      <c r="M133" s="35">
        <v>0</v>
      </c>
      <c r="N133" s="147"/>
      <c r="O133" s="151"/>
      <c r="P133" s="10">
        <v>0</v>
      </c>
    </row>
    <row r="134" spans="1:16" ht="18" customHeight="1" x14ac:dyDescent="0.15">
      <c r="A134" s="23" t="s">
        <v>226</v>
      </c>
      <c r="B134" s="33" t="s">
        <v>228</v>
      </c>
      <c r="C134" s="33" t="s">
        <v>275</v>
      </c>
      <c r="D134" s="547" t="s">
        <v>2258</v>
      </c>
      <c r="E134" s="548"/>
      <c r="F134" s="549"/>
      <c r="G134" s="33" t="s">
        <v>70</v>
      </c>
      <c r="H134" s="34" t="s">
        <v>292</v>
      </c>
      <c r="I134" s="197" t="s">
        <v>1758</v>
      </c>
      <c r="J134" s="34" t="s">
        <v>293</v>
      </c>
      <c r="K134" s="35">
        <v>195</v>
      </c>
      <c r="L134" s="146"/>
      <c r="M134" s="35">
        <v>0</v>
      </c>
      <c r="N134" s="147"/>
      <c r="O134" s="151"/>
      <c r="P134" s="10">
        <v>0</v>
      </c>
    </row>
    <row r="135" spans="1:16" ht="18" customHeight="1" x14ac:dyDescent="0.15">
      <c r="A135" s="23" t="s">
        <v>226</v>
      </c>
      <c r="B135" s="27" t="s">
        <v>228</v>
      </c>
      <c r="C135" s="28" t="s">
        <v>294</v>
      </c>
      <c r="D135" s="409" t="s">
        <v>2235</v>
      </c>
      <c r="E135" s="410"/>
      <c r="F135" s="411"/>
      <c r="G135" s="29"/>
      <c r="H135" s="29"/>
      <c r="I135" s="196"/>
      <c r="J135" s="29" t="s">
        <v>69</v>
      </c>
      <c r="K135" s="30">
        <f>SUM(SUMIFS(K136:K146,$G136:$G146,{"0","1"}))</f>
        <v>1360</v>
      </c>
      <c r="L135" s="267">
        <f>SUM(SUMIFS(L136:L146,$G136:$G146,{"0","1"}))</f>
        <v>0</v>
      </c>
      <c r="M135" s="30">
        <f>SUM(SUMIFS(M136:M146,$G136:$G146,{"0","1"}))</f>
        <v>200</v>
      </c>
      <c r="N135" s="31">
        <f>SUM(SUMIFS(N136:N146,$G136:$G146,{"0","1"}))</f>
        <v>0</v>
      </c>
      <c r="O135" s="32"/>
      <c r="P135" s="10">
        <v>3</v>
      </c>
    </row>
    <row r="136" spans="1:16" ht="18" customHeight="1" x14ac:dyDescent="0.15">
      <c r="A136" s="23" t="s">
        <v>226</v>
      </c>
      <c r="B136" s="33" t="s">
        <v>228</v>
      </c>
      <c r="C136" s="33" t="s">
        <v>294</v>
      </c>
      <c r="D136" s="550" t="s">
        <v>2259</v>
      </c>
      <c r="E136" s="551"/>
      <c r="F136" s="552"/>
      <c r="G136" s="33" t="s">
        <v>70</v>
      </c>
      <c r="H136" s="34" t="s">
        <v>295</v>
      </c>
      <c r="I136" s="197" t="s">
        <v>2183</v>
      </c>
      <c r="J136" s="34" t="s">
        <v>296</v>
      </c>
      <c r="K136" s="35">
        <v>45</v>
      </c>
      <c r="L136" s="146"/>
      <c r="M136" s="35">
        <v>0</v>
      </c>
      <c r="N136" s="147"/>
      <c r="O136" s="149"/>
      <c r="P136" s="10">
        <v>0</v>
      </c>
    </row>
    <row r="137" spans="1:16" ht="18" customHeight="1" x14ac:dyDescent="0.15">
      <c r="A137" s="23" t="s">
        <v>226</v>
      </c>
      <c r="B137" s="33" t="s">
        <v>228</v>
      </c>
      <c r="C137" s="33" t="s">
        <v>294</v>
      </c>
      <c r="D137" s="550" t="s">
        <v>2259</v>
      </c>
      <c r="E137" s="551"/>
      <c r="F137" s="552"/>
      <c r="G137" s="33" t="s">
        <v>70</v>
      </c>
      <c r="H137" s="34" t="s">
        <v>297</v>
      </c>
      <c r="I137" s="197" t="s">
        <v>1759</v>
      </c>
      <c r="J137" s="34" t="s">
        <v>298</v>
      </c>
      <c r="K137" s="35">
        <v>25</v>
      </c>
      <c r="L137" s="268"/>
      <c r="M137" s="35">
        <v>0</v>
      </c>
      <c r="N137" s="147"/>
      <c r="O137" s="149"/>
      <c r="P137" s="10">
        <v>0</v>
      </c>
    </row>
    <row r="138" spans="1:16" ht="18" customHeight="1" x14ac:dyDescent="0.15">
      <c r="A138" s="23" t="s">
        <v>226</v>
      </c>
      <c r="B138" s="33" t="s">
        <v>228</v>
      </c>
      <c r="C138" s="33" t="s">
        <v>294</v>
      </c>
      <c r="D138" s="550" t="s">
        <v>2259</v>
      </c>
      <c r="E138" s="551"/>
      <c r="F138" s="552"/>
      <c r="G138" s="33" t="s">
        <v>70</v>
      </c>
      <c r="H138" s="34" t="s">
        <v>299</v>
      </c>
      <c r="I138" s="197" t="s">
        <v>1760</v>
      </c>
      <c r="J138" s="34" t="s">
        <v>300</v>
      </c>
      <c r="K138" s="35">
        <v>135</v>
      </c>
      <c r="L138" s="268"/>
      <c r="M138" s="35">
        <v>0</v>
      </c>
      <c r="N138" s="147"/>
      <c r="O138" s="149"/>
      <c r="P138" s="10">
        <v>0</v>
      </c>
    </row>
    <row r="139" spans="1:16" ht="18" customHeight="1" x14ac:dyDescent="0.15">
      <c r="A139" s="23" t="s">
        <v>226</v>
      </c>
      <c r="B139" s="33" t="s">
        <v>228</v>
      </c>
      <c r="C139" s="33" t="s">
        <v>294</v>
      </c>
      <c r="D139" s="550" t="s">
        <v>2259</v>
      </c>
      <c r="E139" s="551"/>
      <c r="F139" s="552"/>
      <c r="G139" s="33" t="s">
        <v>70</v>
      </c>
      <c r="H139" s="34" t="s">
        <v>301</v>
      </c>
      <c r="I139" s="197" t="s">
        <v>1761</v>
      </c>
      <c r="J139" s="34" t="s">
        <v>302</v>
      </c>
      <c r="K139" s="35">
        <v>660</v>
      </c>
      <c r="L139" s="268"/>
      <c r="M139" s="35">
        <v>200</v>
      </c>
      <c r="N139" s="147"/>
      <c r="O139" s="149"/>
      <c r="P139" s="10">
        <v>0</v>
      </c>
    </row>
    <row r="140" spans="1:16" ht="18" customHeight="1" x14ac:dyDescent="0.15">
      <c r="A140" s="23" t="s">
        <v>226</v>
      </c>
      <c r="B140" s="33" t="s">
        <v>228</v>
      </c>
      <c r="C140" s="33" t="s">
        <v>294</v>
      </c>
      <c r="D140" s="550" t="s">
        <v>2259</v>
      </c>
      <c r="E140" s="551"/>
      <c r="F140" s="552"/>
      <c r="G140" s="33" t="s">
        <v>70</v>
      </c>
      <c r="H140" s="34" t="s">
        <v>303</v>
      </c>
      <c r="I140" s="197" t="s">
        <v>1762</v>
      </c>
      <c r="J140" s="34" t="s">
        <v>304</v>
      </c>
      <c r="K140" s="35">
        <v>80</v>
      </c>
      <c r="L140" s="268"/>
      <c r="M140" s="35">
        <v>0</v>
      </c>
      <c r="N140" s="147"/>
      <c r="O140" s="149"/>
      <c r="P140" s="10">
        <v>0</v>
      </c>
    </row>
    <row r="141" spans="1:16" ht="18" customHeight="1" x14ac:dyDescent="0.15">
      <c r="A141" s="23" t="s">
        <v>226</v>
      </c>
      <c r="B141" s="33" t="s">
        <v>228</v>
      </c>
      <c r="C141" s="33" t="s">
        <v>294</v>
      </c>
      <c r="D141" s="550" t="s">
        <v>2259</v>
      </c>
      <c r="E141" s="551"/>
      <c r="F141" s="552"/>
      <c r="G141" s="33" t="s">
        <v>70</v>
      </c>
      <c r="H141" s="34" t="s">
        <v>305</v>
      </c>
      <c r="I141" s="197" t="s">
        <v>1763</v>
      </c>
      <c r="J141" s="34" t="s">
        <v>306</v>
      </c>
      <c r="K141" s="35">
        <v>120</v>
      </c>
      <c r="L141" s="268"/>
      <c r="M141" s="35">
        <v>0</v>
      </c>
      <c r="N141" s="147"/>
      <c r="O141" s="149"/>
      <c r="P141" s="10">
        <v>0</v>
      </c>
    </row>
    <row r="142" spans="1:16" ht="18" customHeight="1" x14ac:dyDescent="0.15">
      <c r="A142" s="23" t="s">
        <v>226</v>
      </c>
      <c r="B142" s="33" t="s">
        <v>228</v>
      </c>
      <c r="C142" s="33" t="s">
        <v>294</v>
      </c>
      <c r="D142" s="550" t="s">
        <v>2259</v>
      </c>
      <c r="E142" s="551"/>
      <c r="F142" s="552"/>
      <c r="G142" s="33" t="s">
        <v>70</v>
      </c>
      <c r="H142" s="34" t="s">
        <v>307</v>
      </c>
      <c r="I142" s="197" t="s">
        <v>1764</v>
      </c>
      <c r="J142" s="34" t="s">
        <v>308</v>
      </c>
      <c r="K142" s="35">
        <v>25</v>
      </c>
      <c r="L142" s="268"/>
      <c r="M142" s="35">
        <v>0</v>
      </c>
      <c r="N142" s="147"/>
      <c r="O142" s="149"/>
      <c r="P142" s="10">
        <v>0</v>
      </c>
    </row>
    <row r="143" spans="1:16" ht="18" customHeight="1" x14ac:dyDescent="0.15">
      <c r="A143" s="23" t="s">
        <v>226</v>
      </c>
      <c r="B143" s="33" t="s">
        <v>228</v>
      </c>
      <c r="C143" s="33" t="s">
        <v>294</v>
      </c>
      <c r="D143" s="550" t="s">
        <v>2259</v>
      </c>
      <c r="E143" s="551"/>
      <c r="F143" s="552"/>
      <c r="G143" s="33" t="s">
        <v>70</v>
      </c>
      <c r="H143" s="34" t="s">
        <v>309</v>
      </c>
      <c r="I143" s="197" t="s">
        <v>1765</v>
      </c>
      <c r="J143" s="34" t="s">
        <v>310</v>
      </c>
      <c r="K143" s="35">
        <v>15</v>
      </c>
      <c r="L143" s="268"/>
      <c r="M143" s="35">
        <v>0</v>
      </c>
      <c r="N143" s="147"/>
      <c r="O143" s="149"/>
      <c r="P143" s="10">
        <v>0</v>
      </c>
    </row>
    <row r="144" spans="1:16" ht="18" customHeight="1" x14ac:dyDescent="0.15">
      <c r="A144" s="23" t="s">
        <v>226</v>
      </c>
      <c r="B144" s="33" t="s">
        <v>228</v>
      </c>
      <c r="C144" s="33" t="s">
        <v>294</v>
      </c>
      <c r="D144" s="550" t="s">
        <v>2259</v>
      </c>
      <c r="E144" s="551"/>
      <c r="F144" s="552"/>
      <c r="G144" s="33" t="s">
        <v>70</v>
      </c>
      <c r="H144" s="34" t="s">
        <v>311</v>
      </c>
      <c r="I144" s="197" t="s">
        <v>1766</v>
      </c>
      <c r="J144" s="34" t="s">
        <v>312</v>
      </c>
      <c r="K144" s="35">
        <v>85</v>
      </c>
      <c r="L144" s="146"/>
      <c r="M144" s="35">
        <v>0</v>
      </c>
      <c r="N144" s="147"/>
      <c r="O144" s="149"/>
      <c r="P144" s="10">
        <v>0</v>
      </c>
    </row>
    <row r="145" spans="1:16" ht="18" customHeight="1" x14ac:dyDescent="0.15">
      <c r="A145" s="23" t="s">
        <v>226</v>
      </c>
      <c r="B145" s="33" t="s">
        <v>228</v>
      </c>
      <c r="C145" s="33" t="s">
        <v>294</v>
      </c>
      <c r="D145" s="550" t="s">
        <v>2259</v>
      </c>
      <c r="E145" s="551"/>
      <c r="F145" s="552"/>
      <c r="G145" s="33" t="s">
        <v>70</v>
      </c>
      <c r="H145" s="34" t="s">
        <v>313</v>
      </c>
      <c r="I145" s="197" t="s">
        <v>1767</v>
      </c>
      <c r="J145" s="34" t="s">
        <v>314</v>
      </c>
      <c r="K145" s="35">
        <v>55</v>
      </c>
      <c r="L145" s="146"/>
      <c r="M145" s="35">
        <v>0</v>
      </c>
      <c r="N145" s="147"/>
      <c r="O145" s="149"/>
      <c r="P145" s="10">
        <v>0</v>
      </c>
    </row>
    <row r="146" spans="1:16" ht="18" customHeight="1" x14ac:dyDescent="0.15">
      <c r="A146" s="23" t="s">
        <v>226</v>
      </c>
      <c r="B146" s="33" t="s">
        <v>228</v>
      </c>
      <c r="C146" s="33" t="s">
        <v>294</v>
      </c>
      <c r="D146" s="550" t="s">
        <v>2259</v>
      </c>
      <c r="E146" s="551"/>
      <c r="F146" s="552"/>
      <c r="G146" s="33" t="s">
        <v>70</v>
      </c>
      <c r="H146" s="34" t="s">
        <v>315</v>
      </c>
      <c r="I146" s="197" t="s">
        <v>1768</v>
      </c>
      <c r="J146" s="34" t="s">
        <v>316</v>
      </c>
      <c r="K146" s="35">
        <v>115</v>
      </c>
      <c r="L146" s="146"/>
      <c r="M146" s="35">
        <v>0</v>
      </c>
      <c r="N146" s="147"/>
      <c r="O146" s="149"/>
      <c r="P146" s="10">
        <v>0</v>
      </c>
    </row>
    <row r="147" spans="1:16" ht="18" customHeight="1" x14ac:dyDescent="0.15">
      <c r="A147" s="23" t="s">
        <v>317</v>
      </c>
      <c r="B147" s="24"/>
      <c r="C147" s="25" t="s">
        <v>318</v>
      </c>
      <c r="D147" s="403" t="s">
        <v>2209</v>
      </c>
      <c r="E147" s="404"/>
      <c r="F147" s="405"/>
      <c r="G147" s="25"/>
      <c r="H147" s="25"/>
      <c r="I147" s="195"/>
      <c r="J147" s="24" t="s">
        <v>67</v>
      </c>
      <c r="K147" s="26">
        <f>SUM(SUMIFS(K148:K159,$G148:$G159,{"0","1"}))</f>
        <v>3080</v>
      </c>
      <c r="L147" s="231">
        <f>SUM(SUMIFS(L148:L159,$G148:$G159,{"0","1"}))</f>
        <v>0</v>
      </c>
      <c r="M147" s="26">
        <f>SUM(SUMIFS(M148:M159,$G148:$G159,{"0","1"}))</f>
        <v>735</v>
      </c>
      <c r="N147" s="41">
        <f>SUM(SUMIFS(N148:N159,$G148:$G159,{"0","1"}))</f>
        <v>0</v>
      </c>
      <c r="O147" s="42"/>
      <c r="P147" s="10">
        <v>2</v>
      </c>
    </row>
    <row r="148" spans="1:16" ht="18" customHeight="1" x14ac:dyDescent="0.15">
      <c r="A148" s="23" t="s">
        <v>317</v>
      </c>
      <c r="B148" s="27" t="s">
        <v>319</v>
      </c>
      <c r="C148" s="28" t="s">
        <v>318</v>
      </c>
      <c r="D148" s="409" t="s">
        <v>2236</v>
      </c>
      <c r="E148" s="410"/>
      <c r="F148" s="411"/>
      <c r="G148" s="29"/>
      <c r="H148" s="29"/>
      <c r="I148" s="196"/>
      <c r="J148" s="29" t="s">
        <v>69</v>
      </c>
      <c r="K148" s="30">
        <f>SUM(SUMIFS(K149:K152,$G149:$G152,{"0","1"}))</f>
        <v>1110</v>
      </c>
      <c r="L148" s="267">
        <f>SUM(SUMIFS(L149:L152,$G149:$G152,{"0","1"}))</f>
        <v>0</v>
      </c>
      <c r="M148" s="30">
        <f>SUM(SUMIFS(M149:M152,$G149:$G152,{"0","1"}))</f>
        <v>240</v>
      </c>
      <c r="N148" s="31">
        <f>SUM(SUMIFS(N149:N152,$G149:$G152,{"0","1"}))</f>
        <v>0</v>
      </c>
      <c r="O148" s="32"/>
      <c r="P148" s="10">
        <v>3</v>
      </c>
    </row>
    <row r="149" spans="1:16" ht="18" customHeight="1" x14ac:dyDescent="0.15">
      <c r="A149" s="23" t="s">
        <v>317</v>
      </c>
      <c r="B149" s="33" t="s">
        <v>319</v>
      </c>
      <c r="C149" s="33" t="s">
        <v>318</v>
      </c>
      <c r="D149" s="544" t="s">
        <v>2260</v>
      </c>
      <c r="E149" s="545"/>
      <c r="F149" s="546"/>
      <c r="G149" s="33" t="s">
        <v>70</v>
      </c>
      <c r="H149" s="34" t="s">
        <v>320</v>
      </c>
      <c r="I149" s="197" t="s">
        <v>1769</v>
      </c>
      <c r="J149" s="34" t="s">
        <v>321</v>
      </c>
      <c r="K149" s="35">
        <v>630</v>
      </c>
      <c r="L149" s="146"/>
      <c r="M149" s="35">
        <v>190</v>
      </c>
      <c r="N149" s="147"/>
      <c r="O149" s="151"/>
      <c r="P149" s="10">
        <v>0</v>
      </c>
    </row>
    <row r="150" spans="1:16" ht="18" customHeight="1" x14ac:dyDescent="0.15">
      <c r="A150" s="23" t="s">
        <v>317</v>
      </c>
      <c r="B150" s="33" t="s">
        <v>319</v>
      </c>
      <c r="C150" s="33" t="s">
        <v>318</v>
      </c>
      <c r="D150" s="544" t="s">
        <v>2260</v>
      </c>
      <c r="E150" s="545"/>
      <c r="F150" s="546"/>
      <c r="G150" s="33" t="s">
        <v>70</v>
      </c>
      <c r="H150" s="34" t="s">
        <v>322</v>
      </c>
      <c r="I150" s="197" t="s">
        <v>1770</v>
      </c>
      <c r="J150" s="92" t="s">
        <v>1771</v>
      </c>
      <c r="K150" s="93">
        <v>0</v>
      </c>
      <c r="L150" s="287"/>
      <c r="M150" s="93">
        <v>0</v>
      </c>
      <c r="N150" s="226"/>
      <c r="O150" s="151" t="s">
        <v>2430</v>
      </c>
      <c r="P150" s="10">
        <v>0</v>
      </c>
    </row>
    <row r="151" spans="1:16" ht="18" customHeight="1" x14ac:dyDescent="0.15">
      <c r="A151" s="23" t="s">
        <v>317</v>
      </c>
      <c r="B151" s="33" t="s">
        <v>319</v>
      </c>
      <c r="C151" s="33" t="s">
        <v>318</v>
      </c>
      <c r="D151" s="544" t="s">
        <v>2260</v>
      </c>
      <c r="E151" s="545"/>
      <c r="F151" s="546"/>
      <c r="G151" s="33" t="s">
        <v>70</v>
      </c>
      <c r="H151" s="34" t="s">
        <v>323</v>
      </c>
      <c r="I151" s="197" t="s">
        <v>1772</v>
      </c>
      <c r="J151" s="34" t="s">
        <v>324</v>
      </c>
      <c r="K151" s="35">
        <v>265</v>
      </c>
      <c r="L151" s="146"/>
      <c r="M151" s="35">
        <v>0</v>
      </c>
      <c r="N151" s="147"/>
      <c r="O151" s="151"/>
      <c r="P151" s="10">
        <v>0</v>
      </c>
    </row>
    <row r="152" spans="1:16" ht="18" customHeight="1" x14ac:dyDescent="0.15">
      <c r="A152" s="23" t="s">
        <v>317</v>
      </c>
      <c r="B152" s="33" t="s">
        <v>319</v>
      </c>
      <c r="C152" s="33" t="s">
        <v>318</v>
      </c>
      <c r="D152" s="544" t="s">
        <v>2260</v>
      </c>
      <c r="E152" s="545"/>
      <c r="F152" s="546"/>
      <c r="G152" s="33" t="s">
        <v>70</v>
      </c>
      <c r="H152" s="34" t="s">
        <v>325</v>
      </c>
      <c r="I152" s="197" t="s">
        <v>1773</v>
      </c>
      <c r="J152" s="34" t="s">
        <v>326</v>
      </c>
      <c r="K152" s="35">
        <v>215</v>
      </c>
      <c r="L152" s="146"/>
      <c r="M152" s="35">
        <v>50</v>
      </c>
      <c r="N152" s="147"/>
      <c r="O152" s="151"/>
      <c r="P152" s="10">
        <v>0</v>
      </c>
    </row>
    <row r="153" spans="1:16" ht="18" customHeight="1" x14ac:dyDescent="0.15">
      <c r="A153" s="23" t="s">
        <v>317</v>
      </c>
      <c r="B153" s="27" t="s">
        <v>319</v>
      </c>
      <c r="C153" s="28" t="s">
        <v>327</v>
      </c>
      <c r="D153" s="409" t="s">
        <v>2237</v>
      </c>
      <c r="E153" s="410"/>
      <c r="F153" s="411"/>
      <c r="G153" s="29"/>
      <c r="H153" s="29"/>
      <c r="I153" s="196"/>
      <c r="J153" s="29" t="s">
        <v>69</v>
      </c>
      <c r="K153" s="30">
        <f>SUM(SUMIFS(K154:K159,$G154:$G159,{"0","1"}))</f>
        <v>1970</v>
      </c>
      <c r="L153" s="267">
        <f>SUM(SUMIFS(L154:L159,$G154:$G159,{"0","1"}))</f>
        <v>0</v>
      </c>
      <c r="M153" s="30">
        <f>SUM(SUMIFS(M154:M159,$G154:$G159,{"0","1"}))</f>
        <v>495</v>
      </c>
      <c r="N153" s="31">
        <f>SUM(SUMIFS(N154:N159,$G154:$G159,{"0","1"}))</f>
        <v>0</v>
      </c>
      <c r="O153" s="32"/>
      <c r="P153" s="10">
        <v>3</v>
      </c>
    </row>
    <row r="154" spans="1:16" ht="18" customHeight="1" x14ac:dyDescent="0.15">
      <c r="A154" s="23" t="s">
        <v>317</v>
      </c>
      <c r="B154" s="33" t="s">
        <v>319</v>
      </c>
      <c r="C154" s="33" t="s">
        <v>327</v>
      </c>
      <c r="D154" s="541" t="s">
        <v>2261</v>
      </c>
      <c r="E154" s="542"/>
      <c r="F154" s="543"/>
      <c r="G154" s="33" t="s">
        <v>70</v>
      </c>
      <c r="H154" s="34" t="s">
        <v>328</v>
      </c>
      <c r="I154" s="197" t="s">
        <v>1774</v>
      </c>
      <c r="J154" s="34" t="s">
        <v>329</v>
      </c>
      <c r="K154" s="35">
        <v>885</v>
      </c>
      <c r="L154" s="146"/>
      <c r="M154" s="35">
        <v>200</v>
      </c>
      <c r="N154" s="147"/>
      <c r="O154" s="151"/>
      <c r="P154" s="10">
        <v>0</v>
      </c>
    </row>
    <row r="155" spans="1:16" ht="18" customHeight="1" x14ac:dyDescent="0.15">
      <c r="A155" s="23" t="s">
        <v>317</v>
      </c>
      <c r="B155" s="33" t="s">
        <v>319</v>
      </c>
      <c r="C155" s="33" t="s">
        <v>327</v>
      </c>
      <c r="D155" s="541" t="s">
        <v>2261</v>
      </c>
      <c r="E155" s="542"/>
      <c r="F155" s="543"/>
      <c r="G155" s="33" t="s">
        <v>70</v>
      </c>
      <c r="H155" s="34" t="s">
        <v>330</v>
      </c>
      <c r="I155" s="197" t="s">
        <v>1775</v>
      </c>
      <c r="J155" s="34" t="s">
        <v>331</v>
      </c>
      <c r="K155" s="35">
        <v>25</v>
      </c>
      <c r="L155" s="146"/>
      <c r="M155" s="35">
        <v>0</v>
      </c>
      <c r="N155" s="147"/>
      <c r="O155" s="151"/>
      <c r="P155" s="10">
        <v>0</v>
      </c>
    </row>
    <row r="156" spans="1:16" ht="18" customHeight="1" x14ac:dyDescent="0.15">
      <c r="A156" s="23" t="s">
        <v>317</v>
      </c>
      <c r="B156" s="33" t="s">
        <v>319</v>
      </c>
      <c r="C156" s="33" t="s">
        <v>327</v>
      </c>
      <c r="D156" s="541" t="s">
        <v>2261</v>
      </c>
      <c r="E156" s="542"/>
      <c r="F156" s="543"/>
      <c r="G156" s="33" t="s">
        <v>70</v>
      </c>
      <c r="H156" s="34" t="s">
        <v>332</v>
      </c>
      <c r="I156" s="197" t="s">
        <v>1776</v>
      </c>
      <c r="J156" s="34" t="s">
        <v>333</v>
      </c>
      <c r="K156" s="35">
        <v>790</v>
      </c>
      <c r="L156" s="146"/>
      <c r="M156" s="35">
        <v>250</v>
      </c>
      <c r="N156" s="147"/>
      <c r="O156" s="151"/>
      <c r="P156" s="10">
        <v>0</v>
      </c>
    </row>
    <row r="157" spans="1:16" ht="18" customHeight="1" x14ac:dyDescent="0.15">
      <c r="A157" s="23" t="s">
        <v>317</v>
      </c>
      <c r="B157" s="33" t="s">
        <v>319</v>
      </c>
      <c r="C157" s="33" t="s">
        <v>327</v>
      </c>
      <c r="D157" s="541" t="s">
        <v>2261</v>
      </c>
      <c r="E157" s="542"/>
      <c r="F157" s="543"/>
      <c r="G157" s="33" t="s">
        <v>70</v>
      </c>
      <c r="H157" s="34" t="s">
        <v>334</v>
      </c>
      <c r="I157" s="197" t="s">
        <v>1777</v>
      </c>
      <c r="J157" s="34" t="s">
        <v>335</v>
      </c>
      <c r="K157" s="35">
        <v>55</v>
      </c>
      <c r="L157" s="146"/>
      <c r="M157" s="35">
        <v>0</v>
      </c>
      <c r="N157" s="147"/>
      <c r="O157" s="149"/>
      <c r="P157" s="10">
        <v>0</v>
      </c>
    </row>
    <row r="158" spans="1:16" ht="18" customHeight="1" x14ac:dyDescent="0.15">
      <c r="A158" s="23" t="s">
        <v>317</v>
      </c>
      <c r="B158" s="33" t="s">
        <v>319</v>
      </c>
      <c r="C158" s="33" t="s">
        <v>327</v>
      </c>
      <c r="D158" s="541" t="s">
        <v>2261</v>
      </c>
      <c r="E158" s="542"/>
      <c r="F158" s="543"/>
      <c r="G158" s="33" t="s">
        <v>70</v>
      </c>
      <c r="H158" s="34" t="s">
        <v>336</v>
      </c>
      <c r="I158" s="197" t="s">
        <v>1778</v>
      </c>
      <c r="J158" s="34" t="s">
        <v>337</v>
      </c>
      <c r="K158" s="35">
        <v>125</v>
      </c>
      <c r="L158" s="146"/>
      <c r="M158" s="35">
        <v>45</v>
      </c>
      <c r="N158" s="147"/>
      <c r="O158" s="149"/>
      <c r="P158" s="10">
        <v>0</v>
      </c>
    </row>
    <row r="159" spans="1:16" ht="18" customHeight="1" x14ac:dyDescent="0.15">
      <c r="A159" s="23" t="s">
        <v>317</v>
      </c>
      <c r="B159" s="33" t="s">
        <v>319</v>
      </c>
      <c r="C159" s="33" t="s">
        <v>327</v>
      </c>
      <c r="D159" s="541" t="s">
        <v>2261</v>
      </c>
      <c r="E159" s="542"/>
      <c r="F159" s="543"/>
      <c r="G159" s="33" t="s">
        <v>70</v>
      </c>
      <c r="H159" s="34" t="s">
        <v>338</v>
      </c>
      <c r="I159" s="197" t="s">
        <v>1779</v>
      </c>
      <c r="J159" s="34" t="s">
        <v>339</v>
      </c>
      <c r="K159" s="35">
        <v>90</v>
      </c>
      <c r="L159" s="146"/>
      <c r="M159" s="35">
        <v>0</v>
      </c>
      <c r="N159" s="147"/>
      <c r="O159" s="149"/>
      <c r="P159" s="10">
        <v>0</v>
      </c>
    </row>
    <row r="160" spans="1:16" ht="17.25" customHeight="1" x14ac:dyDescent="0.15">
      <c r="A160" s="23" t="s">
        <v>340</v>
      </c>
      <c r="B160" s="24"/>
      <c r="C160" s="25" t="s">
        <v>341</v>
      </c>
      <c r="D160" s="403" t="s">
        <v>2210</v>
      </c>
      <c r="E160" s="404"/>
      <c r="F160" s="405"/>
      <c r="G160" s="25"/>
      <c r="H160" s="25"/>
      <c r="I160" s="195"/>
      <c r="J160" s="24" t="s">
        <v>67</v>
      </c>
      <c r="K160" s="26">
        <f>SUM(SUMIFS(K161:K170,$G161:$G170,{"0","1"}))</f>
        <v>2970</v>
      </c>
      <c r="L160" s="231">
        <f>SUM(SUMIFS(L161:L170,$G161:$G170,{"0","1"}))</f>
        <v>0</v>
      </c>
      <c r="M160" s="26">
        <f>SUM(SUMIFS(M161:M169,$G161:$G169,{"0","1"}))</f>
        <v>615</v>
      </c>
      <c r="N160" s="41">
        <f>SUM(SUMIFS(N161:N169,$G161:$G169,{"0","1"}))</f>
        <v>0</v>
      </c>
      <c r="O160" s="42"/>
      <c r="P160" s="10">
        <v>2</v>
      </c>
    </row>
    <row r="161" spans="1:16" ht="18" customHeight="1" x14ac:dyDescent="0.15">
      <c r="A161" s="23" t="s">
        <v>340</v>
      </c>
      <c r="B161" s="33" t="s">
        <v>342</v>
      </c>
      <c r="C161" s="33" t="s">
        <v>341</v>
      </c>
      <c r="D161" s="538" t="s">
        <v>2262</v>
      </c>
      <c r="E161" s="539"/>
      <c r="F161" s="540"/>
      <c r="G161" s="33" t="s">
        <v>70</v>
      </c>
      <c r="H161" s="34" t="s">
        <v>343</v>
      </c>
      <c r="I161" s="197" t="s">
        <v>1780</v>
      </c>
      <c r="J161" s="92" t="s">
        <v>344</v>
      </c>
      <c r="K161" s="93">
        <v>0</v>
      </c>
      <c r="L161" s="146"/>
      <c r="M161" s="35">
        <v>0</v>
      </c>
      <c r="N161" s="147"/>
      <c r="O161" s="151" t="s">
        <v>2426</v>
      </c>
      <c r="P161" s="10">
        <v>0</v>
      </c>
    </row>
    <row r="162" spans="1:16" ht="18" customHeight="1" x14ac:dyDescent="0.15">
      <c r="A162" s="23" t="s">
        <v>340</v>
      </c>
      <c r="B162" s="33" t="s">
        <v>342</v>
      </c>
      <c r="C162" s="33" t="s">
        <v>341</v>
      </c>
      <c r="D162" s="538" t="s">
        <v>2262</v>
      </c>
      <c r="E162" s="539"/>
      <c r="F162" s="540"/>
      <c r="G162" s="33" t="s">
        <v>70</v>
      </c>
      <c r="H162" s="34" t="s">
        <v>345</v>
      </c>
      <c r="I162" s="197" t="s">
        <v>1781</v>
      </c>
      <c r="J162" s="34" t="s">
        <v>346</v>
      </c>
      <c r="K162" s="35">
        <v>130</v>
      </c>
      <c r="L162" s="146"/>
      <c r="M162" s="35">
        <v>0</v>
      </c>
      <c r="N162" s="147"/>
      <c r="O162" s="151"/>
      <c r="P162" s="10">
        <v>0</v>
      </c>
    </row>
    <row r="163" spans="1:16" ht="18" customHeight="1" x14ac:dyDescent="0.15">
      <c r="A163" s="23" t="s">
        <v>340</v>
      </c>
      <c r="B163" s="33" t="s">
        <v>342</v>
      </c>
      <c r="C163" s="33" t="s">
        <v>341</v>
      </c>
      <c r="D163" s="538" t="s">
        <v>2262</v>
      </c>
      <c r="E163" s="539"/>
      <c r="F163" s="540"/>
      <c r="G163" s="33" t="s">
        <v>70</v>
      </c>
      <c r="H163" s="34" t="s">
        <v>347</v>
      </c>
      <c r="I163" s="197" t="s">
        <v>1782</v>
      </c>
      <c r="J163" s="34" t="s">
        <v>348</v>
      </c>
      <c r="K163" s="35">
        <v>475</v>
      </c>
      <c r="L163" s="146"/>
      <c r="M163" s="35">
        <v>165</v>
      </c>
      <c r="N163" s="147"/>
      <c r="O163" s="151"/>
      <c r="P163" s="10">
        <v>0</v>
      </c>
    </row>
    <row r="164" spans="1:16" ht="18" customHeight="1" x14ac:dyDescent="0.15">
      <c r="A164" s="23" t="s">
        <v>340</v>
      </c>
      <c r="B164" s="33" t="s">
        <v>342</v>
      </c>
      <c r="C164" s="33" t="s">
        <v>341</v>
      </c>
      <c r="D164" s="538" t="s">
        <v>2262</v>
      </c>
      <c r="E164" s="539"/>
      <c r="F164" s="540"/>
      <c r="G164" s="33" t="s">
        <v>70</v>
      </c>
      <c r="H164" s="34" t="s">
        <v>349</v>
      </c>
      <c r="I164" s="197" t="s">
        <v>1783</v>
      </c>
      <c r="J164" s="34" t="s">
        <v>350</v>
      </c>
      <c r="K164" s="35">
        <v>105</v>
      </c>
      <c r="L164" s="146"/>
      <c r="M164" s="35">
        <v>10</v>
      </c>
      <c r="N164" s="147"/>
      <c r="O164" s="151"/>
      <c r="P164" s="10">
        <v>0</v>
      </c>
    </row>
    <row r="165" spans="1:16" ht="18" customHeight="1" x14ac:dyDescent="0.15">
      <c r="A165" s="23" t="s">
        <v>340</v>
      </c>
      <c r="B165" s="33" t="s">
        <v>342</v>
      </c>
      <c r="C165" s="33" t="s">
        <v>341</v>
      </c>
      <c r="D165" s="538" t="s">
        <v>2262</v>
      </c>
      <c r="E165" s="539"/>
      <c r="F165" s="540"/>
      <c r="G165" s="33" t="s">
        <v>70</v>
      </c>
      <c r="H165" s="34" t="s">
        <v>351</v>
      </c>
      <c r="I165" s="197" t="s">
        <v>1784</v>
      </c>
      <c r="J165" s="34" t="s">
        <v>352</v>
      </c>
      <c r="K165" s="35">
        <v>365</v>
      </c>
      <c r="L165" s="146"/>
      <c r="M165" s="35">
        <v>100</v>
      </c>
      <c r="N165" s="147"/>
      <c r="O165" s="151"/>
      <c r="P165" s="10">
        <v>0</v>
      </c>
    </row>
    <row r="166" spans="1:16" ht="18" customHeight="1" x14ac:dyDescent="0.15">
      <c r="A166" s="23" t="s">
        <v>340</v>
      </c>
      <c r="B166" s="33" t="s">
        <v>342</v>
      </c>
      <c r="C166" s="33" t="s">
        <v>341</v>
      </c>
      <c r="D166" s="538" t="s">
        <v>2262</v>
      </c>
      <c r="E166" s="539"/>
      <c r="F166" s="540"/>
      <c r="G166" s="33" t="s">
        <v>70</v>
      </c>
      <c r="H166" s="34" t="s">
        <v>353</v>
      </c>
      <c r="I166" s="197" t="s">
        <v>1785</v>
      </c>
      <c r="J166" s="34" t="s">
        <v>2425</v>
      </c>
      <c r="K166" s="35">
        <v>300</v>
      </c>
      <c r="L166" s="146"/>
      <c r="M166" s="35">
        <v>20</v>
      </c>
      <c r="N166" s="147"/>
      <c r="O166" s="151"/>
      <c r="P166" s="10">
        <v>0</v>
      </c>
    </row>
    <row r="167" spans="1:16" ht="18" customHeight="1" x14ac:dyDescent="0.15">
      <c r="A167" s="23" t="s">
        <v>340</v>
      </c>
      <c r="B167" s="33" t="s">
        <v>342</v>
      </c>
      <c r="C167" s="33" t="s">
        <v>341</v>
      </c>
      <c r="D167" s="538" t="s">
        <v>2262</v>
      </c>
      <c r="E167" s="539"/>
      <c r="F167" s="540"/>
      <c r="G167" s="33" t="s">
        <v>70</v>
      </c>
      <c r="H167" s="34" t="s">
        <v>354</v>
      </c>
      <c r="I167" s="197" t="s">
        <v>1786</v>
      </c>
      <c r="J167" s="34" t="s">
        <v>355</v>
      </c>
      <c r="K167" s="35">
        <v>590</v>
      </c>
      <c r="L167" s="146"/>
      <c r="M167" s="35">
        <v>200</v>
      </c>
      <c r="N167" s="147"/>
      <c r="O167" s="151"/>
      <c r="P167" s="10">
        <v>0</v>
      </c>
    </row>
    <row r="168" spans="1:16" ht="18" customHeight="1" x14ac:dyDescent="0.15">
      <c r="A168" s="23" t="s">
        <v>340</v>
      </c>
      <c r="B168" s="33" t="s">
        <v>342</v>
      </c>
      <c r="C168" s="33" t="s">
        <v>341</v>
      </c>
      <c r="D168" s="538" t="s">
        <v>2262</v>
      </c>
      <c r="E168" s="539"/>
      <c r="F168" s="540"/>
      <c r="G168" s="33" t="s">
        <v>70</v>
      </c>
      <c r="H168" s="34" t="s">
        <v>356</v>
      </c>
      <c r="I168" s="197" t="s">
        <v>1787</v>
      </c>
      <c r="J168" s="34" t="s">
        <v>357</v>
      </c>
      <c r="K168" s="35">
        <v>160</v>
      </c>
      <c r="L168" s="146"/>
      <c r="M168" s="35">
        <v>20</v>
      </c>
      <c r="N168" s="147"/>
      <c r="O168" s="149"/>
      <c r="P168" s="10">
        <v>0</v>
      </c>
    </row>
    <row r="169" spans="1:16" ht="18" customHeight="1" x14ac:dyDescent="0.15">
      <c r="A169" s="23" t="s">
        <v>340</v>
      </c>
      <c r="B169" s="33" t="s">
        <v>342</v>
      </c>
      <c r="C169" s="33" t="s">
        <v>341</v>
      </c>
      <c r="D169" s="538" t="s">
        <v>2262</v>
      </c>
      <c r="E169" s="539"/>
      <c r="F169" s="540"/>
      <c r="G169" s="33" t="s">
        <v>70</v>
      </c>
      <c r="H169" s="34" t="s">
        <v>358</v>
      </c>
      <c r="I169" s="197" t="s">
        <v>1788</v>
      </c>
      <c r="J169" s="34" t="s">
        <v>359</v>
      </c>
      <c r="K169" s="35">
        <v>845</v>
      </c>
      <c r="L169" s="146"/>
      <c r="M169" s="35">
        <v>100</v>
      </c>
      <c r="N169" s="147"/>
      <c r="O169" s="149"/>
      <c r="P169" s="10">
        <v>0</v>
      </c>
    </row>
    <row r="170" spans="1:16" ht="18" hidden="1" customHeight="1" x14ac:dyDescent="0.15">
      <c r="A170" s="23"/>
      <c r="B170" s="33"/>
      <c r="C170" s="33"/>
      <c r="D170" s="538" t="s">
        <v>2262</v>
      </c>
      <c r="E170" s="539"/>
      <c r="F170" s="540"/>
      <c r="G170" s="33" t="s">
        <v>1626</v>
      </c>
      <c r="H170" s="203" t="s">
        <v>2340</v>
      </c>
      <c r="I170" s="204" t="s">
        <v>2339</v>
      </c>
      <c r="J170" s="208" t="s">
        <v>2338</v>
      </c>
      <c r="K170" s="209">
        <v>0</v>
      </c>
      <c r="L170" s="146"/>
      <c r="M170" s="35"/>
      <c r="N170" s="147"/>
      <c r="O170" s="149" t="s">
        <v>2348</v>
      </c>
    </row>
    <row r="171" spans="1:16" ht="18" customHeight="1" x14ac:dyDescent="0.15">
      <c r="A171" s="23" t="s">
        <v>360</v>
      </c>
      <c r="B171" s="24"/>
      <c r="C171" s="25" t="s">
        <v>361</v>
      </c>
      <c r="D171" s="403" t="s">
        <v>2412</v>
      </c>
      <c r="E171" s="404"/>
      <c r="F171" s="405"/>
      <c r="G171" s="25"/>
      <c r="H171" s="25"/>
      <c r="I171" s="195"/>
      <c r="J171" s="24" t="s">
        <v>67</v>
      </c>
      <c r="K171" s="26">
        <f>SUM(SUMIFS(K172:K176,$G172:$G176,{"0","1"}))</f>
        <v>1560</v>
      </c>
      <c r="L171" s="231">
        <f>SUM(SUMIFS(L172:L176,$G172:$G176,{"0","1"}))</f>
        <v>0</v>
      </c>
      <c r="M171" s="26">
        <f>SUM(SUMIFS(M172:M176,$G172:$G176,{"0","1"}))</f>
        <v>475</v>
      </c>
      <c r="N171" s="41">
        <f>SUM(SUMIFS(N172:N176,$G172:$G176,{"0","1"}))</f>
        <v>0</v>
      </c>
      <c r="O171" s="42"/>
      <c r="P171" s="10">
        <v>2</v>
      </c>
    </row>
    <row r="172" spans="1:16" ht="18" customHeight="1" x14ac:dyDescent="0.15">
      <c r="A172" s="23" t="s">
        <v>360</v>
      </c>
      <c r="B172" s="33" t="s">
        <v>362</v>
      </c>
      <c r="C172" s="33" t="s">
        <v>361</v>
      </c>
      <c r="D172" s="532" t="s">
        <v>2263</v>
      </c>
      <c r="E172" s="533"/>
      <c r="F172" s="534"/>
      <c r="G172" s="33" t="s">
        <v>70</v>
      </c>
      <c r="H172" s="34" t="s">
        <v>363</v>
      </c>
      <c r="I172" s="197" t="s">
        <v>1789</v>
      </c>
      <c r="J172" s="92" t="s">
        <v>364</v>
      </c>
      <c r="K172" s="93">
        <v>0</v>
      </c>
      <c r="L172" s="287"/>
      <c r="M172" s="93">
        <v>100</v>
      </c>
      <c r="N172" s="226"/>
      <c r="O172" s="151" t="s">
        <v>2433</v>
      </c>
      <c r="P172" s="10">
        <v>0</v>
      </c>
    </row>
    <row r="173" spans="1:16" ht="18" customHeight="1" x14ac:dyDescent="0.15">
      <c r="A173" s="23" t="s">
        <v>360</v>
      </c>
      <c r="B173" s="33" t="s">
        <v>362</v>
      </c>
      <c r="C173" s="33" t="s">
        <v>361</v>
      </c>
      <c r="D173" s="532" t="s">
        <v>2263</v>
      </c>
      <c r="E173" s="533"/>
      <c r="F173" s="534"/>
      <c r="G173" s="33" t="s">
        <v>70</v>
      </c>
      <c r="H173" s="34" t="s">
        <v>365</v>
      </c>
      <c r="I173" s="197" t="s">
        <v>1790</v>
      </c>
      <c r="J173" s="34" t="s">
        <v>366</v>
      </c>
      <c r="K173" s="35">
        <v>180</v>
      </c>
      <c r="L173" s="146"/>
      <c r="M173" s="35">
        <v>75</v>
      </c>
      <c r="N173" s="147"/>
      <c r="O173" s="151"/>
      <c r="P173" s="10">
        <v>0</v>
      </c>
    </row>
    <row r="174" spans="1:16" ht="18" customHeight="1" x14ac:dyDescent="0.15">
      <c r="A174" s="23" t="s">
        <v>360</v>
      </c>
      <c r="B174" s="33" t="s">
        <v>362</v>
      </c>
      <c r="C174" s="33" t="s">
        <v>361</v>
      </c>
      <c r="D174" s="532" t="s">
        <v>2263</v>
      </c>
      <c r="E174" s="533"/>
      <c r="F174" s="534"/>
      <c r="G174" s="33" t="s">
        <v>70</v>
      </c>
      <c r="H174" s="34" t="s">
        <v>367</v>
      </c>
      <c r="I174" s="197" t="s">
        <v>1791</v>
      </c>
      <c r="J174" s="34" t="s">
        <v>368</v>
      </c>
      <c r="K174" s="35">
        <v>485</v>
      </c>
      <c r="L174" s="146"/>
      <c r="M174" s="35">
        <v>100</v>
      </c>
      <c r="N174" s="147"/>
      <c r="O174" s="151"/>
      <c r="P174" s="10">
        <v>0</v>
      </c>
    </row>
    <row r="175" spans="1:16" ht="18" customHeight="1" x14ac:dyDescent="0.15">
      <c r="A175" s="23" t="s">
        <v>360</v>
      </c>
      <c r="B175" s="33" t="s">
        <v>362</v>
      </c>
      <c r="C175" s="33" t="s">
        <v>361</v>
      </c>
      <c r="D175" s="532" t="s">
        <v>2263</v>
      </c>
      <c r="E175" s="533"/>
      <c r="F175" s="534"/>
      <c r="G175" s="33" t="s">
        <v>70</v>
      </c>
      <c r="H175" s="34" t="s">
        <v>369</v>
      </c>
      <c r="I175" s="197" t="s">
        <v>1792</v>
      </c>
      <c r="J175" s="34" t="s">
        <v>370</v>
      </c>
      <c r="K175" s="35">
        <v>175</v>
      </c>
      <c r="L175" s="146"/>
      <c r="M175" s="35">
        <v>0</v>
      </c>
      <c r="N175" s="147"/>
      <c r="O175" s="151"/>
      <c r="P175" s="10">
        <v>0</v>
      </c>
    </row>
    <row r="176" spans="1:16" ht="18" customHeight="1" x14ac:dyDescent="0.15">
      <c r="A176" s="23" t="s">
        <v>360</v>
      </c>
      <c r="B176" s="33" t="s">
        <v>362</v>
      </c>
      <c r="C176" s="33" t="s">
        <v>361</v>
      </c>
      <c r="D176" s="532" t="s">
        <v>2263</v>
      </c>
      <c r="E176" s="533"/>
      <c r="F176" s="534"/>
      <c r="G176" s="33" t="s">
        <v>70</v>
      </c>
      <c r="H176" s="34" t="s">
        <v>371</v>
      </c>
      <c r="I176" s="197" t="s">
        <v>1793</v>
      </c>
      <c r="J176" s="34" t="s">
        <v>372</v>
      </c>
      <c r="K176" s="35">
        <v>720</v>
      </c>
      <c r="L176" s="146"/>
      <c r="M176" s="35">
        <v>200</v>
      </c>
      <c r="N176" s="147"/>
      <c r="O176" s="151"/>
      <c r="P176" s="10">
        <v>0</v>
      </c>
    </row>
    <row r="177" spans="1:16" ht="18" customHeight="1" x14ac:dyDescent="0.15">
      <c r="A177" s="23" t="s">
        <v>373</v>
      </c>
      <c r="B177" s="24"/>
      <c r="C177" s="25" t="s">
        <v>374</v>
      </c>
      <c r="D177" s="403" t="s">
        <v>2211</v>
      </c>
      <c r="E177" s="404"/>
      <c r="F177" s="405"/>
      <c r="G177" s="25"/>
      <c r="H177" s="25"/>
      <c r="I177" s="195"/>
      <c r="J177" s="24" t="s">
        <v>67</v>
      </c>
      <c r="K177" s="26">
        <f>SUM(SUMIFS(K178:K185,$G178:$G185,{"0","1"}))</f>
        <v>3565</v>
      </c>
      <c r="L177" s="231" cm="1">
        <f t="array" ref="L177">SUM(SUMIFS(L178:L185,$G178:$G185,{"0","1"}))</f>
        <v>0</v>
      </c>
      <c r="M177" s="26">
        <f>SUM(SUMIFS(M178:M185,$G178:$G185,{"0","1"}))</f>
        <v>985</v>
      </c>
      <c r="N177" s="41">
        <f>SUM(SUMIFS(N178:N185,$G178:$G185,{"0","1"}))</f>
        <v>0</v>
      </c>
      <c r="O177" s="42"/>
      <c r="P177" s="10">
        <v>2</v>
      </c>
    </row>
    <row r="178" spans="1:16" ht="18" hidden="1" customHeight="1" x14ac:dyDescent="0.15">
      <c r="A178" s="23" t="s">
        <v>373</v>
      </c>
      <c r="B178" s="33" t="s">
        <v>375</v>
      </c>
      <c r="C178" s="33" t="s">
        <v>374</v>
      </c>
      <c r="D178" s="535" t="s">
        <v>2264</v>
      </c>
      <c r="E178" s="536"/>
      <c r="F178" s="537"/>
      <c r="G178" s="33" t="s">
        <v>70</v>
      </c>
      <c r="H178" s="34" t="s">
        <v>376</v>
      </c>
      <c r="I178" s="198" t="s">
        <v>1794</v>
      </c>
      <c r="J178" s="92" t="s">
        <v>1634</v>
      </c>
      <c r="K178" s="93">
        <v>0</v>
      </c>
      <c r="L178" s="146"/>
      <c r="M178" s="93">
        <v>0</v>
      </c>
      <c r="N178" s="147"/>
      <c r="O178" s="188" t="s">
        <v>2334</v>
      </c>
      <c r="P178" s="10">
        <v>0</v>
      </c>
    </row>
    <row r="179" spans="1:16" ht="18" customHeight="1" x14ac:dyDescent="0.15">
      <c r="A179" s="23" t="s">
        <v>373</v>
      </c>
      <c r="B179" s="33" t="s">
        <v>375</v>
      </c>
      <c r="C179" s="33" t="s">
        <v>374</v>
      </c>
      <c r="D179" s="535" t="s">
        <v>2264</v>
      </c>
      <c r="E179" s="536"/>
      <c r="F179" s="537"/>
      <c r="G179" s="33" t="s">
        <v>70</v>
      </c>
      <c r="H179" s="34" t="s">
        <v>377</v>
      </c>
      <c r="I179" s="197" t="s">
        <v>1795</v>
      </c>
      <c r="J179" s="34" t="s">
        <v>378</v>
      </c>
      <c r="K179" s="35">
        <v>295</v>
      </c>
      <c r="L179" s="146"/>
      <c r="M179" s="35">
        <v>105</v>
      </c>
      <c r="N179" s="147"/>
      <c r="O179" s="151"/>
      <c r="P179" s="10">
        <v>0</v>
      </c>
    </row>
    <row r="180" spans="1:16" ht="18" customHeight="1" x14ac:dyDescent="0.15">
      <c r="A180" s="23" t="s">
        <v>373</v>
      </c>
      <c r="B180" s="33" t="s">
        <v>375</v>
      </c>
      <c r="C180" s="33" t="s">
        <v>374</v>
      </c>
      <c r="D180" s="535" t="s">
        <v>2264</v>
      </c>
      <c r="E180" s="536"/>
      <c r="F180" s="537"/>
      <c r="G180" s="33" t="s">
        <v>70</v>
      </c>
      <c r="H180" s="34" t="s">
        <v>379</v>
      </c>
      <c r="I180" s="197" t="s">
        <v>1796</v>
      </c>
      <c r="J180" s="34" t="s">
        <v>380</v>
      </c>
      <c r="K180" s="35">
        <v>100</v>
      </c>
      <c r="L180" s="146"/>
      <c r="M180" s="35">
        <v>0</v>
      </c>
      <c r="N180" s="147"/>
      <c r="O180" s="151"/>
      <c r="P180" s="10">
        <v>0</v>
      </c>
    </row>
    <row r="181" spans="1:16" ht="18" customHeight="1" x14ac:dyDescent="0.15">
      <c r="A181" s="23" t="s">
        <v>373</v>
      </c>
      <c r="B181" s="33" t="s">
        <v>375</v>
      </c>
      <c r="C181" s="33" t="s">
        <v>374</v>
      </c>
      <c r="D181" s="535" t="s">
        <v>2264</v>
      </c>
      <c r="E181" s="536"/>
      <c r="F181" s="537"/>
      <c r="G181" s="33" t="s">
        <v>70</v>
      </c>
      <c r="H181" s="34" t="s">
        <v>381</v>
      </c>
      <c r="I181" s="197" t="s">
        <v>1797</v>
      </c>
      <c r="J181" s="34" t="s">
        <v>382</v>
      </c>
      <c r="K181" s="35">
        <v>285</v>
      </c>
      <c r="L181" s="146"/>
      <c r="M181" s="35">
        <v>80</v>
      </c>
      <c r="N181" s="147"/>
      <c r="O181" s="270"/>
      <c r="P181" s="10">
        <v>0</v>
      </c>
    </row>
    <row r="182" spans="1:16" ht="18" customHeight="1" x14ac:dyDescent="0.15">
      <c r="A182" s="23" t="s">
        <v>373</v>
      </c>
      <c r="B182" s="33" t="s">
        <v>375</v>
      </c>
      <c r="C182" s="33" t="s">
        <v>374</v>
      </c>
      <c r="D182" s="535" t="s">
        <v>2264</v>
      </c>
      <c r="E182" s="536"/>
      <c r="F182" s="537"/>
      <c r="G182" s="33" t="s">
        <v>70</v>
      </c>
      <c r="H182" s="34" t="s">
        <v>383</v>
      </c>
      <c r="I182" s="197" t="s">
        <v>1798</v>
      </c>
      <c r="J182" s="34" t="s">
        <v>384</v>
      </c>
      <c r="K182" s="35">
        <v>560</v>
      </c>
      <c r="L182" s="146"/>
      <c r="M182" s="35">
        <v>100</v>
      </c>
      <c r="N182" s="147"/>
      <c r="O182" s="270"/>
      <c r="P182" s="10">
        <v>0</v>
      </c>
    </row>
    <row r="183" spans="1:16" ht="18" customHeight="1" x14ac:dyDescent="0.15">
      <c r="A183" s="23" t="s">
        <v>373</v>
      </c>
      <c r="B183" s="33" t="s">
        <v>375</v>
      </c>
      <c r="C183" s="33" t="s">
        <v>374</v>
      </c>
      <c r="D183" s="535" t="s">
        <v>2264</v>
      </c>
      <c r="E183" s="536"/>
      <c r="F183" s="537"/>
      <c r="G183" s="33" t="s">
        <v>70</v>
      </c>
      <c r="H183" s="34" t="s">
        <v>385</v>
      </c>
      <c r="I183" s="197" t="s">
        <v>1799</v>
      </c>
      <c r="J183" s="34" t="s">
        <v>386</v>
      </c>
      <c r="K183" s="35">
        <v>960</v>
      </c>
      <c r="L183" s="146"/>
      <c r="M183" s="35">
        <v>200</v>
      </c>
      <c r="N183" s="147"/>
      <c r="O183" s="151"/>
      <c r="P183" s="10">
        <v>0</v>
      </c>
    </row>
    <row r="184" spans="1:16" ht="18" customHeight="1" x14ac:dyDescent="0.15">
      <c r="A184" s="23" t="s">
        <v>373</v>
      </c>
      <c r="B184" s="33" t="s">
        <v>375</v>
      </c>
      <c r="C184" s="33" t="s">
        <v>374</v>
      </c>
      <c r="D184" s="535" t="s">
        <v>2264</v>
      </c>
      <c r="E184" s="536"/>
      <c r="F184" s="537"/>
      <c r="G184" s="33" t="s">
        <v>70</v>
      </c>
      <c r="H184" s="34" t="s">
        <v>387</v>
      </c>
      <c r="I184" s="197" t="s">
        <v>1800</v>
      </c>
      <c r="J184" s="34" t="s">
        <v>388</v>
      </c>
      <c r="K184" s="35">
        <v>230</v>
      </c>
      <c r="L184" s="146"/>
      <c r="M184" s="35">
        <v>85</v>
      </c>
      <c r="N184" s="147"/>
      <c r="O184" s="151"/>
      <c r="P184" s="10">
        <v>0</v>
      </c>
    </row>
    <row r="185" spans="1:16" ht="18" customHeight="1" x14ac:dyDescent="0.15">
      <c r="A185" s="86" t="s">
        <v>2161</v>
      </c>
      <c r="B185" s="33" t="s">
        <v>375</v>
      </c>
      <c r="C185" s="33" t="s">
        <v>374</v>
      </c>
      <c r="D185" s="535" t="s">
        <v>2264</v>
      </c>
      <c r="E185" s="536"/>
      <c r="F185" s="537"/>
      <c r="G185" s="33" t="s">
        <v>1636</v>
      </c>
      <c r="H185" s="34" t="s">
        <v>1801</v>
      </c>
      <c r="I185" s="197" t="s">
        <v>1802</v>
      </c>
      <c r="J185" s="34" t="s">
        <v>2185</v>
      </c>
      <c r="K185" s="35">
        <v>1135</v>
      </c>
      <c r="L185" s="146"/>
      <c r="M185" s="35">
        <v>415</v>
      </c>
      <c r="N185" s="147"/>
      <c r="O185" s="188"/>
      <c r="P185" s="10">
        <v>0</v>
      </c>
    </row>
    <row r="186" spans="1:16" ht="18" customHeight="1" x14ac:dyDescent="0.15">
      <c r="A186" s="23" t="s">
        <v>389</v>
      </c>
      <c r="B186" s="24"/>
      <c r="C186" s="25" t="s">
        <v>390</v>
      </c>
      <c r="D186" s="403" t="s">
        <v>2212</v>
      </c>
      <c r="E186" s="404"/>
      <c r="F186" s="405"/>
      <c r="G186" s="25"/>
      <c r="H186" s="25"/>
      <c r="I186" s="195"/>
      <c r="J186" s="24" t="s">
        <v>67</v>
      </c>
      <c r="K186" s="26">
        <f>SUM(SUMIFS(K187:K205,$G187:$G205,{"0","1"}))</f>
        <v>11075</v>
      </c>
      <c r="L186" s="231">
        <f>SUM(SUMIFS(L187:L205,$G187:$G205,{"0","1"}))</f>
        <v>0</v>
      </c>
      <c r="M186" s="26">
        <f>SUM(SUMIFS(M187:M205,$G187:$G205,{"0","1"}))</f>
        <v>4075</v>
      </c>
      <c r="N186" s="41">
        <f>SUM(SUMIFS(N187:N205,$G187:$G205,{"0","1"}))</f>
        <v>0</v>
      </c>
      <c r="O186" s="42"/>
      <c r="P186" s="10">
        <v>2</v>
      </c>
    </row>
    <row r="187" spans="1:16" ht="18" customHeight="1" x14ac:dyDescent="0.15">
      <c r="A187" s="23" t="s">
        <v>389</v>
      </c>
      <c r="B187" s="33" t="s">
        <v>391</v>
      </c>
      <c r="C187" s="33" t="s">
        <v>390</v>
      </c>
      <c r="D187" s="526" t="s">
        <v>2265</v>
      </c>
      <c r="E187" s="527"/>
      <c r="F187" s="528"/>
      <c r="G187" s="33" t="s">
        <v>70</v>
      </c>
      <c r="H187" s="34" t="s">
        <v>392</v>
      </c>
      <c r="I187" s="197" t="s">
        <v>1803</v>
      </c>
      <c r="J187" s="34" t="s">
        <v>393</v>
      </c>
      <c r="K187" s="35">
        <v>1065</v>
      </c>
      <c r="L187" s="146"/>
      <c r="M187" s="35">
        <v>350</v>
      </c>
      <c r="N187" s="147"/>
      <c r="O187" s="151"/>
      <c r="P187" s="10">
        <v>0</v>
      </c>
    </row>
    <row r="188" spans="1:16" ht="18" customHeight="1" x14ac:dyDescent="0.15">
      <c r="A188" s="23" t="s">
        <v>389</v>
      </c>
      <c r="B188" s="33" t="s">
        <v>391</v>
      </c>
      <c r="C188" s="33" t="s">
        <v>390</v>
      </c>
      <c r="D188" s="526" t="s">
        <v>2265</v>
      </c>
      <c r="E188" s="527"/>
      <c r="F188" s="528"/>
      <c r="G188" s="33" t="s">
        <v>70</v>
      </c>
      <c r="H188" s="34" t="s">
        <v>394</v>
      </c>
      <c r="I188" s="197" t="s">
        <v>1804</v>
      </c>
      <c r="J188" s="34" t="s">
        <v>395</v>
      </c>
      <c r="K188" s="35">
        <v>775</v>
      </c>
      <c r="L188" s="146"/>
      <c r="M188" s="35">
        <v>365</v>
      </c>
      <c r="N188" s="147"/>
      <c r="O188" s="151"/>
      <c r="P188" s="10">
        <v>0</v>
      </c>
    </row>
    <row r="189" spans="1:16" ht="18" customHeight="1" x14ac:dyDescent="0.15">
      <c r="A189" s="23" t="s">
        <v>389</v>
      </c>
      <c r="B189" s="33" t="s">
        <v>391</v>
      </c>
      <c r="C189" s="33" t="s">
        <v>390</v>
      </c>
      <c r="D189" s="526" t="s">
        <v>2265</v>
      </c>
      <c r="E189" s="527"/>
      <c r="F189" s="528"/>
      <c r="G189" s="33" t="s">
        <v>70</v>
      </c>
      <c r="H189" s="34" t="s">
        <v>396</v>
      </c>
      <c r="I189" s="197" t="s">
        <v>1805</v>
      </c>
      <c r="J189" s="34" t="s">
        <v>397</v>
      </c>
      <c r="K189" s="35">
        <v>780</v>
      </c>
      <c r="L189" s="146"/>
      <c r="M189" s="35">
        <v>300</v>
      </c>
      <c r="N189" s="147"/>
      <c r="O189" s="151"/>
      <c r="P189" s="10">
        <v>0</v>
      </c>
    </row>
    <row r="190" spans="1:16" ht="18" customHeight="1" x14ac:dyDescent="0.15">
      <c r="A190" s="23" t="s">
        <v>389</v>
      </c>
      <c r="B190" s="33" t="s">
        <v>391</v>
      </c>
      <c r="C190" s="33" t="s">
        <v>390</v>
      </c>
      <c r="D190" s="526" t="s">
        <v>2265</v>
      </c>
      <c r="E190" s="527"/>
      <c r="F190" s="528"/>
      <c r="G190" s="33" t="s">
        <v>70</v>
      </c>
      <c r="H190" s="34" t="s">
        <v>398</v>
      </c>
      <c r="I190" s="197" t="s">
        <v>1806</v>
      </c>
      <c r="J190" s="34" t="s">
        <v>399</v>
      </c>
      <c r="K190" s="35">
        <v>750</v>
      </c>
      <c r="L190" s="146"/>
      <c r="M190" s="35">
        <v>275</v>
      </c>
      <c r="N190" s="147"/>
      <c r="O190" s="151"/>
      <c r="P190" s="10">
        <v>0</v>
      </c>
    </row>
    <row r="191" spans="1:16" ht="18" customHeight="1" x14ac:dyDescent="0.15">
      <c r="A191" s="23" t="s">
        <v>389</v>
      </c>
      <c r="B191" s="33" t="s">
        <v>391</v>
      </c>
      <c r="C191" s="33" t="s">
        <v>390</v>
      </c>
      <c r="D191" s="526" t="s">
        <v>2265</v>
      </c>
      <c r="E191" s="527"/>
      <c r="F191" s="528"/>
      <c r="G191" s="33" t="s">
        <v>70</v>
      </c>
      <c r="H191" s="34" t="s">
        <v>400</v>
      </c>
      <c r="I191" s="197" t="s">
        <v>1807</v>
      </c>
      <c r="J191" s="34" t="s">
        <v>401</v>
      </c>
      <c r="K191" s="35">
        <v>740</v>
      </c>
      <c r="L191" s="146"/>
      <c r="M191" s="35">
        <v>330</v>
      </c>
      <c r="N191" s="147"/>
      <c r="O191" s="151"/>
      <c r="P191" s="10">
        <v>0</v>
      </c>
    </row>
    <row r="192" spans="1:16" ht="18" customHeight="1" x14ac:dyDescent="0.15">
      <c r="A192" s="23" t="s">
        <v>389</v>
      </c>
      <c r="B192" s="33" t="s">
        <v>391</v>
      </c>
      <c r="C192" s="33" t="s">
        <v>390</v>
      </c>
      <c r="D192" s="526" t="s">
        <v>2265</v>
      </c>
      <c r="E192" s="527"/>
      <c r="F192" s="528"/>
      <c r="G192" s="33" t="s">
        <v>70</v>
      </c>
      <c r="H192" s="34" t="s">
        <v>402</v>
      </c>
      <c r="I192" s="197" t="s">
        <v>1808</v>
      </c>
      <c r="J192" s="34" t="s">
        <v>403</v>
      </c>
      <c r="K192" s="35">
        <v>155</v>
      </c>
      <c r="L192" s="146"/>
      <c r="M192" s="35">
        <v>55</v>
      </c>
      <c r="N192" s="147"/>
      <c r="O192" s="151"/>
      <c r="P192" s="10">
        <v>0</v>
      </c>
    </row>
    <row r="193" spans="1:16" ht="18" customHeight="1" x14ac:dyDescent="0.15">
      <c r="A193" s="23" t="s">
        <v>389</v>
      </c>
      <c r="B193" s="33" t="s">
        <v>391</v>
      </c>
      <c r="C193" s="33" t="s">
        <v>390</v>
      </c>
      <c r="D193" s="526" t="s">
        <v>2265</v>
      </c>
      <c r="E193" s="527"/>
      <c r="F193" s="528"/>
      <c r="G193" s="33" t="s">
        <v>70</v>
      </c>
      <c r="H193" s="34" t="s">
        <v>404</v>
      </c>
      <c r="I193" s="197" t="s">
        <v>1809</v>
      </c>
      <c r="J193" s="34" t="s">
        <v>405</v>
      </c>
      <c r="K193" s="35">
        <v>460</v>
      </c>
      <c r="L193" s="146"/>
      <c r="M193" s="35">
        <v>160</v>
      </c>
      <c r="N193" s="147"/>
      <c r="O193" s="151"/>
      <c r="P193" s="10">
        <v>0</v>
      </c>
    </row>
    <row r="194" spans="1:16" ht="18" hidden="1" customHeight="1" x14ac:dyDescent="0.15">
      <c r="A194" s="23" t="s">
        <v>389</v>
      </c>
      <c r="B194" s="33" t="s">
        <v>391</v>
      </c>
      <c r="C194" s="33" t="s">
        <v>390</v>
      </c>
      <c r="D194" s="526" t="s">
        <v>2265</v>
      </c>
      <c r="E194" s="527"/>
      <c r="F194" s="528"/>
      <c r="G194" s="33" t="s">
        <v>70</v>
      </c>
      <c r="H194" s="34" t="s">
        <v>406</v>
      </c>
      <c r="I194" s="198" t="s">
        <v>1810</v>
      </c>
      <c r="J194" s="92" t="s">
        <v>407</v>
      </c>
      <c r="K194" s="93">
        <v>0</v>
      </c>
      <c r="L194" s="146"/>
      <c r="M194" s="93">
        <v>0</v>
      </c>
      <c r="N194" s="147"/>
      <c r="O194" s="188"/>
      <c r="P194" s="10">
        <v>0</v>
      </c>
    </row>
    <row r="195" spans="1:16" ht="18" customHeight="1" x14ac:dyDescent="0.15">
      <c r="A195" s="23" t="s">
        <v>389</v>
      </c>
      <c r="B195" s="33" t="s">
        <v>391</v>
      </c>
      <c r="C195" s="33" t="s">
        <v>390</v>
      </c>
      <c r="D195" s="526" t="s">
        <v>2265</v>
      </c>
      <c r="E195" s="527"/>
      <c r="F195" s="528"/>
      <c r="G195" s="33" t="s">
        <v>70</v>
      </c>
      <c r="H195" s="34" t="s">
        <v>408</v>
      </c>
      <c r="I195" s="197" t="s">
        <v>1811</v>
      </c>
      <c r="J195" s="34" t="s">
        <v>409</v>
      </c>
      <c r="K195" s="35">
        <v>485</v>
      </c>
      <c r="L195" s="146"/>
      <c r="M195" s="35">
        <v>180</v>
      </c>
      <c r="N195" s="147"/>
      <c r="O195" s="151"/>
      <c r="P195" s="10">
        <v>0</v>
      </c>
    </row>
    <row r="196" spans="1:16" ht="18" customHeight="1" x14ac:dyDescent="0.15">
      <c r="A196" s="23" t="s">
        <v>389</v>
      </c>
      <c r="B196" s="33" t="s">
        <v>391</v>
      </c>
      <c r="C196" s="33" t="s">
        <v>390</v>
      </c>
      <c r="D196" s="526" t="s">
        <v>2265</v>
      </c>
      <c r="E196" s="527"/>
      <c r="F196" s="528"/>
      <c r="G196" s="33" t="s">
        <v>70</v>
      </c>
      <c r="H196" s="34" t="s">
        <v>410</v>
      </c>
      <c r="I196" s="197" t="s">
        <v>1812</v>
      </c>
      <c r="J196" s="92" t="s">
        <v>411</v>
      </c>
      <c r="K196" s="93">
        <v>0</v>
      </c>
      <c r="L196" s="146"/>
      <c r="M196" s="35">
        <v>95</v>
      </c>
      <c r="N196" s="147"/>
      <c r="O196" s="151" t="s">
        <v>2419</v>
      </c>
      <c r="P196" s="10">
        <v>0</v>
      </c>
    </row>
    <row r="197" spans="1:16" ht="18" customHeight="1" x14ac:dyDescent="0.15">
      <c r="A197" s="23" t="s">
        <v>389</v>
      </c>
      <c r="B197" s="33" t="s">
        <v>391</v>
      </c>
      <c r="C197" s="33" t="s">
        <v>390</v>
      </c>
      <c r="D197" s="526" t="s">
        <v>2265</v>
      </c>
      <c r="E197" s="527"/>
      <c r="F197" s="528"/>
      <c r="G197" s="33" t="s">
        <v>70</v>
      </c>
      <c r="H197" s="34" t="s">
        <v>412</v>
      </c>
      <c r="I197" s="197" t="s">
        <v>1813</v>
      </c>
      <c r="J197" s="34" t="s">
        <v>413</v>
      </c>
      <c r="K197" s="35">
        <v>780</v>
      </c>
      <c r="L197" s="146"/>
      <c r="M197" s="35">
        <v>250</v>
      </c>
      <c r="N197" s="147"/>
      <c r="O197" s="151"/>
      <c r="P197" s="10">
        <v>0</v>
      </c>
    </row>
    <row r="198" spans="1:16" ht="18" customHeight="1" x14ac:dyDescent="0.15">
      <c r="A198" s="23" t="s">
        <v>389</v>
      </c>
      <c r="B198" s="33" t="s">
        <v>391</v>
      </c>
      <c r="C198" s="33" t="s">
        <v>390</v>
      </c>
      <c r="D198" s="526" t="s">
        <v>2265</v>
      </c>
      <c r="E198" s="527"/>
      <c r="F198" s="528"/>
      <c r="G198" s="33" t="s">
        <v>70</v>
      </c>
      <c r="H198" s="34" t="s">
        <v>414</v>
      </c>
      <c r="I198" s="197" t="s">
        <v>1814</v>
      </c>
      <c r="J198" s="34" t="s">
        <v>415</v>
      </c>
      <c r="K198" s="35">
        <v>405</v>
      </c>
      <c r="L198" s="146"/>
      <c r="M198" s="35">
        <v>140</v>
      </c>
      <c r="N198" s="147"/>
      <c r="O198" s="151"/>
      <c r="P198" s="10">
        <v>0</v>
      </c>
    </row>
    <row r="199" spans="1:16" s="91" customFormat="1" ht="18" customHeight="1" x14ac:dyDescent="0.15">
      <c r="A199" s="87" t="s">
        <v>389</v>
      </c>
      <c r="B199" s="88" t="s">
        <v>391</v>
      </c>
      <c r="C199" s="88" t="s">
        <v>390</v>
      </c>
      <c r="D199" s="526" t="s">
        <v>2265</v>
      </c>
      <c r="E199" s="527"/>
      <c r="F199" s="528"/>
      <c r="G199" s="88" t="s">
        <v>70</v>
      </c>
      <c r="H199" s="89" t="s">
        <v>416</v>
      </c>
      <c r="I199" s="199" t="s">
        <v>1815</v>
      </c>
      <c r="J199" s="89" t="s">
        <v>2179</v>
      </c>
      <c r="K199" s="90">
        <v>870</v>
      </c>
      <c r="L199" s="146"/>
      <c r="M199" s="90">
        <v>320</v>
      </c>
      <c r="N199" s="148"/>
      <c r="O199" s="151"/>
      <c r="P199" s="91">
        <v>0</v>
      </c>
    </row>
    <row r="200" spans="1:16" ht="18" customHeight="1" x14ac:dyDescent="0.15">
      <c r="A200" s="23" t="s">
        <v>389</v>
      </c>
      <c r="B200" s="33" t="s">
        <v>391</v>
      </c>
      <c r="C200" s="33" t="s">
        <v>390</v>
      </c>
      <c r="D200" s="526" t="s">
        <v>2265</v>
      </c>
      <c r="E200" s="527"/>
      <c r="F200" s="528"/>
      <c r="G200" s="33" t="s">
        <v>70</v>
      </c>
      <c r="H200" s="34" t="s">
        <v>417</v>
      </c>
      <c r="I200" s="197" t="s">
        <v>1816</v>
      </c>
      <c r="J200" s="34" t="s">
        <v>418</v>
      </c>
      <c r="K200" s="35">
        <v>500</v>
      </c>
      <c r="L200" s="146"/>
      <c r="M200" s="35">
        <v>180</v>
      </c>
      <c r="N200" s="147"/>
      <c r="O200" s="151"/>
      <c r="P200" s="10">
        <v>0</v>
      </c>
    </row>
    <row r="201" spans="1:16" ht="18" customHeight="1" x14ac:dyDescent="0.15">
      <c r="A201" s="23" t="s">
        <v>389</v>
      </c>
      <c r="B201" s="33" t="s">
        <v>391</v>
      </c>
      <c r="C201" s="33" t="s">
        <v>390</v>
      </c>
      <c r="D201" s="526" t="s">
        <v>2265</v>
      </c>
      <c r="E201" s="527"/>
      <c r="F201" s="528"/>
      <c r="G201" s="33" t="s">
        <v>70</v>
      </c>
      <c r="H201" s="34" t="s">
        <v>419</v>
      </c>
      <c r="I201" s="197" t="s">
        <v>1817</v>
      </c>
      <c r="J201" s="34" t="s">
        <v>420</v>
      </c>
      <c r="K201" s="35">
        <v>310</v>
      </c>
      <c r="L201" s="146"/>
      <c r="M201" s="35">
        <v>105</v>
      </c>
      <c r="N201" s="147"/>
      <c r="O201" s="151"/>
      <c r="P201" s="10">
        <v>0</v>
      </c>
    </row>
    <row r="202" spans="1:16" ht="18" customHeight="1" x14ac:dyDescent="0.15">
      <c r="A202" s="23" t="s">
        <v>389</v>
      </c>
      <c r="B202" s="33" t="s">
        <v>391</v>
      </c>
      <c r="C202" s="33" t="s">
        <v>390</v>
      </c>
      <c r="D202" s="526" t="s">
        <v>2265</v>
      </c>
      <c r="E202" s="527"/>
      <c r="F202" s="528"/>
      <c r="G202" s="33" t="s">
        <v>70</v>
      </c>
      <c r="H202" s="34" t="s">
        <v>421</v>
      </c>
      <c r="I202" s="197" t="s">
        <v>1818</v>
      </c>
      <c r="J202" s="34" t="s">
        <v>422</v>
      </c>
      <c r="K202" s="35">
        <v>780</v>
      </c>
      <c r="L202" s="146"/>
      <c r="M202" s="35">
        <v>275</v>
      </c>
      <c r="N202" s="147"/>
      <c r="O202" s="190"/>
      <c r="P202" s="10">
        <v>0</v>
      </c>
    </row>
    <row r="203" spans="1:16" ht="18" customHeight="1" x14ac:dyDescent="0.15">
      <c r="A203" s="23" t="s">
        <v>389</v>
      </c>
      <c r="B203" s="33" t="s">
        <v>391</v>
      </c>
      <c r="C203" s="33" t="s">
        <v>390</v>
      </c>
      <c r="D203" s="526" t="s">
        <v>2265</v>
      </c>
      <c r="E203" s="527"/>
      <c r="F203" s="528"/>
      <c r="G203" s="33" t="s">
        <v>70</v>
      </c>
      <c r="H203" s="34" t="s">
        <v>423</v>
      </c>
      <c r="I203" s="197" t="s">
        <v>1819</v>
      </c>
      <c r="J203" s="34" t="s">
        <v>424</v>
      </c>
      <c r="K203" s="35">
        <v>255</v>
      </c>
      <c r="L203" s="146"/>
      <c r="M203" s="35">
        <v>110</v>
      </c>
      <c r="N203" s="147"/>
      <c r="O203" s="151"/>
      <c r="P203" s="10">
        <v>0</v>
      </c>
    </row>
    <row r="204" spans="1:16" ht="18" customHeight="1" x14ac:dyDescent="0.15">
      <c r="A204" s="94" t="s">
        <v>2186</v>
      </c>
      <c r="B204" s="33" t="s">
        <v>391</v>
      </c>
      <c r="C204" s="33" t="s">
        <v>390</v>
      </c>
      <c r="D204" s="526" t="s">
        <v>2265</v>
      </c>
      <c r="E204" s="527"/>
      <c r="F204" s="528"/>
      <c r="G204" s="33" t="s">
        <v>70</v>
      </c>
      <c r="H204" s="34" t="s">
        <v>425</v>
      </c>
      <c r="I204" s="197" t="s">
        <v>1820</v>
      </c>
      <c r="J204" s="34" t="s">
        <v>426</v>
      </c>
      <c r="K204" s="35">
        <v>460</v>
      </c>
      <c r="L204" s="146"/>
      <c r="M204" s="35">
        <v>100</v>
      </c>
      <c r="N204" s="147"/>
      <c r="O204" s="151"/>
      <c r="P204" s="10">
        <v>0</v>
      </c>
    </row>
    <row r="205" spans="1:16" ht="18" customHeight="1" x14ac:dyDescent="0.15">
      <c r="A205" s="23" t="s">
        <v>389</v>
      </c>
      <c r="B205" s="33" t="s">
        <v>391</v>
      </c>
      <c r="C205" s="33" t="s">
        <v>390</v>
      </c>
      <c r="D205" s="526" t="s">
        <v>2265</v>
      </c>
      <c r="E205" s="527"/>
      <c r="F205" s="528"/>
      <c r="G205" s="33" t="s">
        <v>70</v>
      </c>
      <c r="H205" s="34" t="s">
        <v>2191</v>
      </c>
      <c r="I205" s="197" t="s">
        <v>2187</v>
      </c>
      <c r="J205" s="34" t="s">
        <v>2188</v>
      </c>
      <c r="K205" s="35">
        <v>1505</v>
      </c>
      <c r="L205" s="146"/>
      <c r="M205" s="35">
        <v>485</v>
      </c>
      <c r="N205" s="147"/>
      <c r="O205" s="151"/>
      <c r="P205" s="10">
        <v>0</v>
      </c>
    </row>
    <row r="206" spans="1:16" ht="18" customHeight="1" x14ac:dyDescent="0.15">
      <c r="A206" s="23" t="s">
        <v>427</v>
      </c>
      <c r="B206" s="24"/>
      <c r="C206" s="25" t="s">
        <v>428</v>
      </c>
      <c r="D206" s="529" t="s">
        <v>2353</v>
      </c>
      <c r="E206" s="530"/>
      <c r="F206" s="531"/>
      <c r="G206" s="227"/>
      <c r="H206" s="227"/>
      <c r="I206" s="228"/>
      <c r="J206" s="229" t="s">
        <v>67</v>
      </c>
      <c r="K206" s="230">
        <f>SUM(SUMIFS(K207:K221,$G207:$G221,{"0","1"}))</f>
        <v>9355</v>
      </c>
      <c r="L206" s="231">
        <f>SUM(SUMIFS(L207:L221,$G207:$G221,{"0","1"}))</f>
        <v>0</v>
      </c>
      <c r="M206" s="230">
        <f>SUM(SUMIFS(M207:M221,$G207:$G221,{"0","1"}))</f>
        <v>4690</v>
      </c>
      <c r="N206" s="231">
        <f>SUM(SUMIFS(N207:N221,$G207:$G221,{"0","1"}))</f>
        <v>0</v>
      </c>
      <c r="O206" s="232"/>
      <c r="P206" s="10">
        <v>2</v>
      </c>
    </row>
    <row r="207" spans="1:16" ht="18" customHeight="1" x14ac:dyDescent="0.15">
      <c r="A207" s="23" t="s">
        <v>427</v>
      </c>
      <c r="B207" s="33" t="s">
        <v>429</v>
      </c>
      <c r="C207" s="33" t="s">
        <v>428</v>
      </c>
      <c r="D207" s="523" t="s">
        <v>2266</v>
      </c>
      <c r="E207" s="524"/>
      <c r="F207" s="525"/>
      <c r="G207" s="33" t="s">
        <v>70</v>
      </c>
      <c r="H207" s="34" t="s">
        <v>430</v>
      </c>
      <c r="I207" s="197" t="s">
        <v>1821</v>
      </c>
      <c r="J207" s="34" t="s">
        <v>2415</v>
      </c>
      <c r="K207" s="35">
        <v>300</v>
      </c>
      <c r="L207" s="146"/>
      <c r="M207" s="35">
        <v>280</v>
      </c>
      <c r="N207" s="147"/>
      <c r="O207" s="151"/>
      <c r="P207" s="10">
        <v>0</v>
      </c>
    </row>
    <row r="208" spans="1:16" ht="18" customHeight="1" x14ac:dyDescent="0.15">
      <c r="A208" s="23" t="s">
        <v>427</v>
      </c>
      <c r="B208" s="33" t="s">
        <v>429</v>
      </c>
      <c r="C208" s="33" t="s">
        <v>428</v>
      </c>
      <c r="D208" s="523" t="s">
        <v>2266</v>
      </c>
      <c r="E208" s="524"/>
      <c r="F208" s="525"/>
      <c r="G208" s="33" t="s">
        <v>70</v>
      </c>
      <c r="H208" s="34" t="s">
        <v>431</v>
      </c>
      <c r="I208" s="197" t="s">
        <v>1822</v>
      </c>
      <c r="J208" s="34" t="s">
        <v>432</v>
      </c>
      <c r="K208" s="35">
        <v>475</v>
      </c>
      <c r="L208" s="146"/>
      <c r="M208" s="35">
        <v>430</v>
      </c>
      <c r="N208" s="147"/>
      <c r="O208" s="188"/>
      <c r="P208" s="10">
        <v>0</v>
      </c>
    </row>
    <row r="209" spans="1:16" ht="18" customHeight="1" x14ac:dyDescent="0.15">
      <c r="A209" s="23" t="s">
        <v>427</v>
      </c>
      <c r="B209" s="33" t="s">
        <v>429</v>
      </c>
      <c r="C209" s="33" t="s">
        <v>428</v>
      </c>
      <c r="D209" s="523" t="s">
        <v>2266</v>
      </c>
      <c r="E209" s="524"/>
      <c r="F209" s="525"/>
      <c r="G209" s="33" t="s">
        <v>70</v>
      </c>
      <c r="H209" s="34" t="s">
        <v>433</v>
      </c>
      <c r="I209" s="197" t="s">
        <v>1823</v>
      </c>
      <c r="J209" s="34" t="s">
        <v>434</v>
      </c>
      <c r="K209" s="35">
        <v>555</v>
      </c>
      <c r="L209" s="146"/>
      <c r="M209" s="35">
        <v>280</v>
      </c>
      <c r="N209" s="147"/>
      <c r="O209" s="151"/>
      <c r="P209" s="10">
        <v>0</v>
      </c>
    </row>
    <row r="210" spans="1:16" ht="18" customHeight="1" x14ac:dyDescent="0.15">
      <c r="A210" s="23" t="s">
        <v>427</v>
      </c>
      <c r="B210" s="33" t="s">
        <v>429</v>
      </c>
      <c r="C210" s="33" t="s">
        <v>428</v>
      </c>
      <c r="D210" s="523" t="s">
        <v>2266</v>
      </c>
      <c r="E210" s="524"/>
      <c r="F210" s="525"/>
      <c r="G210" s="33" t="s">
        <v>70</v>
      </c>
      <c r="H210" s="34" t="s">
        <v>435</v>
      </c>
      <c r="I210" s="197" t="s">
        <v>1824</v>
      </c>
      <c r="J210" s="89" t="s">
        <v>2414</v>
      </c>
      <c r="K210" s="35">
        <v>885</v>
      </c>
      <c r="L210" s="146"/>
      <c r="M210" s="35">
        <v>430</v>
      </c>
      <c r="N210" s="147"/>
      <c r="O210" s="151"/>
      <c r="P210" s="10">
        <v>0</v>
      </c>
    </row>
    <row r="211" spans="1:16" ht="18" customHeight="1" x14ac:dyDescent="0.15">
      <c r="A211" s="23" t="s">
        <v>427</v>
      </c>
      <c r="B211" s="33" t="s">
        <v>429</v>
      </c>
      <c r="C211" s="33" t="s">
        <v>428</v>
      </c>
      <c r="D211" s="523" t="s">
        <v>2266</v>
      </c>
      <c r="E211" s="524"/>
      <c r="F211" s="525"/>
      <c r="G211" s="33" t="s">
        <v>70</v>
      </c>
      <c r="H211" s="34" t="s">
        <v>436</v>
      </c>
      <c r="I211" s="197" t="s">
        <v>1825</v>
      </c>
      <c r="J211" s="34" t="s">
        <v>437</v>
      </c>
      <c r="K211" s="35">
        <v>790</v>
      </c>
      <c r="L211" s="146"/>
      <c r="M211" s="35">
        <v>230</v>
      </c>
      <c r="N211" s="147"/>
      <c r="O211" s="149"/>
      <c r="P211" s="10">
        <v>0</v>
      </c>
    </row>
    <row r="212" spans="1:16" ht="18" customHeight="1" x14ac:dyDescent="0.15">
      <c r="A212" s="23" t="s">
        <v>427</v>
      </c>
      <c r="B212" s="33" t="s">
        <v>429</v>
      </c>
      <c r="C212" s="33" t="s">
        <v>428</v>
      </c>
      <c r="D212" s="523" t="s">
        <v>2266</v>
      </c>
      <c r="E212" s="524"/>
      <c r="F212" s="525"/>
      <c r="G212" s="33" t="s">
        <v>70</v>
      </c>
      <c r="H212" s="34" t="s">
        <v>438</v>
      </c>
      <c r="I212" s="197" t="s">
        <v>1826</v>
      </c>
      <c r="J212" s="34" t="s">
        <v>439</v>
      </c>
      <c r="K212" s="35">
        <v>330</v>
      </c>
      <c r="L212" s="146"/>
      <c r="M212" s="35">
        <v>530</v>
      </c>
      <c r="N212" s="147"/>
      <c r="O212" s="149"/>
      <c r="P212" s="10">
        <v>0</v>
      </c>
    </row>
    <row r="213" spans="1:16" ht="18" customHeight="1" x14ac:dyDescent="0.15">
      <c r="A213" s="23" t="s">
        <v>427</v>
      </c>
      <c r="B213" s="33" t="s">
        <v>429</v>
      </c>
      <c r="C213" s="33" t="s">
        <v>428</v>
      </c>
      <c r="D213" s="523" t="s">
        <v>2266</v>
      </c>
      <c r="E213" s="524"/>
      <c r="F213" s="525"/>
      <c r="G213" s="33" t="s">
        <v>70</v>
      </c>
      <c r="H213" s="34" t="s">
        <v>440</v>
      </c>
      <c r="I213" s="197" t="s">
        <v>1827</v>
      </c>
      <c r="J213" s="34" t="s">
        <v>441</v>
      </c>
      <c r="K213" s="35">
        <v>810</v>
      </c>
      <c r="L213" s="146"/>
      <c r="M213" s="35">
        <v>400</v>
      </c>
      <c r="N213" s="147"/>
      <c r="O213" s="149"/>
      <c r="P213" s="10">
        <v>0</v>
      </c>
    </row>
    <row r="214" spans="1:16" ht="18" customHeight="1" x14ac:dyDescent="0.15">
      <c r="A214" s="23" t="s">
        <v>427</v>
      </c>
      <c r="B214" s="33" t="s">
        <v>429</v>
      </c>
      <c r="C214" s="33" t="s">
        <v>428</v>
      </c>
      <c r="D214" s="523" t="s">
        <v>2266</v>
      </c>
      <c r="E214" s="524"/>
      <c r="F214" s="525"/>
      <c r="G214" s="33" t="s">
        <v>70</v>
      </c>
      <c r="H214" s="34" t="s">
        <v>442</v>
      </c>
      <c r="I214" s="197" t="s">
        <v>1828</v>
      </c>
      <c r="J214" s="34" t="s">
        <v>443</v>
      </c>
      <c r="K214" s="35">
        <v>595</v>
      </c>
      <c r="L214" s="146"/>
      <c r="M214" s="35">
        <v>330</v>
      </c>
      <c r="N214" s="147"/>
      <c r="O214" s="151"/>
      <c r="P214" s="10">
        <v>0</v>
      </c>
    </row>
    <row r="215" spans="1:16" ht="18" customHeight="1" x14ac:dyDescent="0.15">
      <c r="A215" s="23" t="s">
        <v>427</v>
      </c>
      <c r="B215" s="33" t="s">
        <v>429</v>
      </c>
      <c r="C215" s="33" t="s">
        <v>428</v>
      </c>
      <c r="D215" s="523" t="s">
        <v>2266</v>
      </c>
      <c r="E215" s="524"/>
      <c r="F215" s="525"/>
      <c r="G215" s="33" t="s">
        <v>70</v>
      </c>
      <c r="H215" s="34" t="s">
        <v>444</v>
      </c>
      <c r="I215" s="197" t="s">
        <v>1829</v>
      </c>
      <c r="J215" s="34" t="s">
        <v>445</v>
      </c>
      <c r="K215" s="35">
        <v>665</v>
      </c>
      <c r="L215" s="146"/>
      <c r="M215" s="35">
        <v>280</v>
      </c>
      <c r="N215" s="147"/>
      <c r="O215" s="190"/>
      <c r="P215" s="10">
        <v>0</v>
      </c>
    </row>
    <row r="216" spans="1:16" ht="18" customHeight="1" x14ac:dyDescent="0.15">
      <c r="A216" s="23" t="s">
        <v>427</v>
      </c>
      <c r="B216" s="33" t="s">
        <v>429</v>
      </c>
      <c r="C216" s="33" t="s">
        <v>428</v>
      </c>
      <c r="D216" s="523" t="s">
        <v>2266</v>
      </c>
      <c r="E216" s="524"/>
      <c r="F216" s="525"/>
      <c r="G216" s="33" t="s">
        <v>70</v>
      </c>
      <c r="H216" s="34" t="s">
        <v>446</v>
      </c>
      <c r="I216" s="197" t="s">
        <v>1830</v>
      </c>
      <c r="J216" s="34" t="s">
        <v>447</v>
      </c>
      <c r="K216" s="35">
        <v>655</v>
      </c>
      <c r="L216" s="146"/>
      <c r="M216" s="35">
        <v>280</v>
      </c>
      <c r="N216" s="147"/>
      <c r="O216" s="151"/>
      <c r="P216" s="10">
        <v>0</v>
      </c>
    </row>
    <row r="217" spans="1:16" ht="18" customHeight="1" x14ac:dyDescent="0.15">
      <c r="A217" s="23" t="s">
        <v>427</v>
      </c>
      <c r="B217" s="33" t="s">
        <v>429</v>
      </c>
      <c r="C217" s="33" t="s">
        <v>428</v>
      </c>
      <c r="D217" s="523" t="s">
        <v>2266</v>
      </c>
      <c r="E217" s="524"/>
      <c r="F217" s="525"/>
      <c r="G217" s="33" t="s">
        <v>70</v>
      </c>
      <c r="H217" s="34" t="s">
        <v>448</v>
      </c>
      <c r="I217" s="197" t="s">
        <v>1831</v>
      </c>
      <c r="J217" s="34" t="s">
        <v>1622</v>
      </c>
      <c r="K217" s="35">
        <v>1240</v>
      </c>
      <c r="L217" s="146"/>
      <c r="M217" s="35">
        <v>330</v>
      </c>
      <c r="N217" s="147"/>
      <c r="O217" s="151"/>
      <c r="P217" s="10">
        <v>0</v>
      </c>
    </row>
    <row r="218" spans="1:16" ht="18" customHeight="1" x14ac:dyDescent="0.15">
      <c r="A218" s="23" t="s">
        <v>427</v>
      </c>
      <c r="B218" s="33" t="s">
        <v>429</v>
      </c>
      <c r="C218" s="33" t="s">
        <v>428</v>
      </c>
      <c r="D218" s="523" t="s">
        <v>2266</v>
      </c>
      <c r="E218" s="524"/>
      <c r="F218" s="525"/>
      <c r="G218" s="33" t="s">
        <v>70</v>
      </c>
      <c r="H218" s="34" t="s">
        <v>449</v>
      </c>
      <c r="I218" s="197" t="s">
        <v>1832</v>
      </c>
      <c r="J218" s="34" t="s">
        <v>450</v>
      </c>
      <c r="K218" s="35">
        <v>790</v>
      </c>
      <c r="L218" s="146"/>
      <c r="M218" s="35">
        <v>280</v>
      </c>
      <c r="N218" s="147"/>
      <c r="O218" s="151"/>
      <c r="P218" s="10">
        <v>0</v>
      </c>
    </row>
    <row r="219" spans="1:16" ht="18" customHeight="1" x14ac:dyDescent="0.15">
      <c r="A219" s="23" t="s">
        <v>427</v>
      </c>
      <c r="B219" s="33" t="s">
        <v>429</v>
      </c>
      <c r="C219" s="33" t="s">
        <v>428</v>
      </c>
      <c r="D219" s="523" t="s">
        <v>2266</v>
      </c>
      <c r="E219" s="524"/>
      <c r="F219" s="525"/>
      <c r="G219" s="33" t="s">
        <v>70</v>
      </c>
      <c r="H219" s="34" t="s">
        <v>451</v>
      </c>
      <c r="I219" s="197" t="s">
        <v>1833</v>
      </c>
      <c r="J219" s="34" t="s">
        <v>452</v>
      </c>
      <c r="K219" s="35">
        <v>300</v>
      </c>
      <c r="L219" s="146"/>
      <c r="M219" s="35">
        <v>280</v>
      </c>
      <c r="N219" s="147"/>
      <c r="O219" s="151"/>
      <c r="P219" s="10">
        <v>0</v>
      </c>
    </row>
    <row r="220" spans="1:16" ht="18" customHeight="1" x14ac:dyDescent="0.15">
      <c r="A220" s="23" t="s">
        <v>427</v>
      </c>
      <c r="B220" s="33" t="s">
        <v>429</v>
      </c>
      <c r="C220" s="33" t="s">
        <v>428</v>
      </c>
      <c r="D220" s="523" t="s">
        <v>2266</v>
      </c>
      <c r="E220" s="524"/>
      <c r="F220" s="525"/>
      <c r="G220" s="33" t="s">
        <v>70</v>
      </c>
      <c r="H220" s="34" t="s">
        <v>453</v>
      </c>
      <c r="I220" s="197" t="s">
        <v>1834</v>
      </c>
      <c r="J220" s="34" t="s">
        <v>1623</v>
      </c>
      <c r="K220" s="35">
        <v>965</v>
      </c>
      <c r="L220" s="146"/>
      <c r="M220" s="35">
        <v>330</v>
      </c>
      <c r="N220" s="147"/>
      <c r="O220" s="150"/>
      <c r="P220" s="10">
        <v>0</v>
      </c>
    </row>
    <row r="221" spans="1:16" ht="18" hidden="1" customHeight="1" x14ac:dyDescent="0.15">
      <c r="A221" s="23" t="s">
        <v>427</v>
      </c>
      <c r="B221" s="33" t="s">
        <v>429</v>
      </c>
      <c r="C221" s="33" t="s">
        <v>428</v>
      </c>
      <c r="D221" s="523" t="s">
        <v>2266</v>
      </c>
      <c r="E221" s="524"/>
      <c r="F221" s="525"/>
      <c r="G221" s="33" t="s">
        <v>70</v>
      </c>
      <c r="H221" s="34" t="s">
        <v>454</v>
      </c>
      <c r="I221" s="198" t="s">
        <v>1835</v>
      </c>
      <c r="J221" s="92" t="s">
        <v>455</v>
      </c>
      <c r="K221" s="93">
        <v>0</v>
      </c>
      <c r="L221" s="146"/>
      <c r="M221" s="35">
        <v>0</v>
      </c>
      <c r="N221" s="147"/>
      <c r="O221" s="191" t="s">
        <v>2189</v>
      </c>
      <c r="P221" s="10">
        <v>0</v>
      </c>
    </row>
    <row r="222" spans="1:16" ht="18" customHeight="1" x14ac:dyDescent="0.15">
      <c r="A222" s="23" t="s">
        <v>456</v>
      </c>
      <c r="B222" s="24"/>
      <c r="C222" s="25" t="s">
        <v>457</v>
      </c>
      <c r="D222" s="403" t="s">
        <v>2213</v>
      </c>
      <c r="E222" s="404"/>
      <c r="F222" s="405"/>
      <c r="G222" s="25"/>
      <c r="H222" s="25"/>
      <c r="I222" s="195"/>
      <c r="J222" s="24" t="s">
        <v>67</v>
      </c>
      <c r="K222" s="26">
        <f>SUM(SUMIFS(K223:K237,$G223:$G237,{"0","1"}))</f>
        <v>1960</v>
      </c>
      <c r="L222" s="231">
        <f>SUM(SUMIFS(L223:L237,$G223:$G237,{"0","1"}))</f>
        <v>0</v>
      </c>
      <c r="M222" s="26">
        <f>SUM(SUMIFS(M223:M237,$G223:$G237,{"0","1"}))</f>
        <v>80</v>
      </c>
      <c r="N222" s="41">
        <f>SUM(SUMIFS(N223:N237,$G223:$G237,{"0","1"}))</f>
        <v>0</v>
      </c>
      <c r="O222" s="42"/>
      <c r="P222" s="10">
        <v>2</v>
      </c>
    </row>
    <row r="223" spans="1:16" ht="18" customHeight="1" x14ac:dyDescent="0.15">
      <c r="A223" s="23" t="s">
        <v>456</v>
      </c>
      <c r="B223" s="33" t="s">
        <v>458</v>
      </c>
      <c r="C223" s="33" t="s">
        <v>457</v>
      </c>
      <c r="D223" s="517" t="s">
        <v>2267</v>
      </c>
      <c r="E223" s="518"/>
      <c r="F223" s="519"/>
      <c r="G223" s="33" t="s">
        <v>70</v>
      </c>
      <c r="H223" s="34" t="s">
        <v>459</v>
      </c>
      <c r="I223" s="197" t="s">
        <v>1836</v>
      </c>
      <c r="J223" s="34" t="s">
        <v>460</v>
      </c>
      <c r="K223" s="35">
        <v>165</v>
      </c>
      <c r="L223" s="146"/>
      <c r="M223" s="35">
        <v>0</v>
      </c>
      <c r="N223" s="147"/>
      <c r="O223" s="149"/>
      <c r="P223" s="10">
        <v>0</v>
      </c>
    </row>
    <row r="224" spans="1:16" ht="18" customHeight="1" x14ac:dyDescent="0.15">
      <c r="A224" s="23" t="s">
        <v>456</v>
      </c>
      <c r="B224" s="33" t="s">
        <v>458</v>
      </c>
      <c r="C224" s="33" t="s">
        <v>457</v>
      </c>
      <c r="D224" s="517" t="s">
        <v>2267</v>
      </c>
      <c r="E224" s="518"/>
      <c r="F224" s="519"/>
      <c r="G224" s="33" t="s">
        <v>70</v>
      </c>
      <c r="H224" s="34" t="s">
        <v>461</v>
      </c>
      <c r="I224" s="197" t="s">
        <v>1837</v>
      </c>
      <c r="J224" s="34" t="s">
        <v>462</v>
      </c>
      <c r="K224" s="35">
        <v>90</v>
      </c>
      <c r="L224" s="146"/>
      <c r="M224" s="35">
        <v>0</v>
      </c>
      <c r="N224" s="147"/>
      <c r="O224" s="149"/>
      <c r="P224" s="10">
        <v>0</v>
      </c>
    </row>
    <row r="225" spans="1:16" ht="18" customHeight="1" x14ac:dyDescent="0.15">
      <c r="A225" s="23" t="s">
        <v>456</v>
      </c>
      <c r="B225" s="33" t="s">
        <v>458</v>
      </c>
      <c r="C225" s="33" t="s">
        <v>457</v>
      </c>
      <c r="D225" s="517" t="s">
        <v>2267</v>
      </c>
      <c r="E225" s="518"/>
      <c r="F225" s="519"/>
      <c r="G225" s="33" t="s">
        <v>70</v>
      </c>
      <c r="H225" s="34" t="s">
        <v>463</v>
      </c>
      <c r="I225" s="197" t="s">
        <v>1838</v>
      </c>
      <c r="J225" s="34" t="s">
        <v>464</v>
      </c>
      <c r="K225" s="35">
        <v>160</v>
      </c>
      <c r="L225" s="146"/>
      <c r="M225" s="35">
        <v>0</v>
      </c>
      <c r="N225" s="147"/>
      <c r="O225" s="149"/>
      <c r="P225" s="10">
        <v>0</v>
      </c>
    </row>
    <row r="226" spans="1:16" ht="18" customHeight="1" x14ac:dyDescent="0.15">
      <c r="A226" s="23" t="s">
        <v>456</v>
      </c>
      <c r="B226" s="33" t="s">
        <v>458</v>
      </c>
      <c r="C226" s="33" t="s">
        <v>457</v>
      </c>
      <c r="D226" s="517" t="s">
        <v>2267</v>
      </c>
      <c r="E226" s="518"/>
      <c r="F226" s="519"/>
      <c r="G226" s="33" t="s">
        <v>70</v>
      </c>
      <c r="H226" s="34" t="s">
        <v>465</v>
      </c>
      <c r="I226" s="197" t="s">
        <v>1839</v>
      </c>
      <c r="J226" s="34" t="s">
        <v>466</v>
      </c>
      <c r="K226" s="35">
        <v>665</v>
      </c>
      <c r="L226" s="146"/>
      <c r="M226" s="35">
        <v>50</v>
      </c>
      <c r="N226" s="147"/>
      <c r="O226" s="149"/>
      <c r="P226" s="10">
        <v>0</v>
      </c>
    </row>
    <row r="227" spans="1:16" ht="18" customHeight="1" x14ac:dyDescent="0.15">
      <c r="A227" s="23" t="s">
        <v>456</v>
      </c>
      <c r="B227" s="33" t="s">
        <v>458</v>
      </c>
      <c r="C227" s="33" t="s">
        <v>457</v>
      </c>
      <c r="D227" s="517" t="s">
        <v>2267</v>
      </c>
      <c r="E227" s="518"/>
      <c r="F227" s="519"/>
      <c r="G227" s="33" t="s">
        <v>70</v>
      </c>
      <c r="H227" s="34" t="s">
        <v>467</v>
      </c>
      <c r="I227" s="197" t="s">
        <v>1840</v>
      </c>
      <c r="J227" s="34" t="s">
        <v>468</v>
      </c>
      <c r="K227" s="35">
        <v>75</v>
      </c>
      <c r="L227" s="146"/>
      <c r="M227" s="35">
        <v>0</v>
      </c>
      <c r="N227" s="147"/>
      <c r="O227" s="149"/>
      <c r="P227" s="10">
        <v>0</v>
      </c>
    </row>
    <row r="228" spans="1:16" ht="18" customHeight="1" x14ac:dyDescent="0.15">
      <c r="A228" s="23" t="s">
        <v>456</v>
      </c>
      <c r="B228" s="33" t="s">
        <v>458</v>
      </c>
      <c r="C228" s="33" t="s">
        <v>457</v>
      </c>
      <c r="D228" s="517" t="s">
        <v>2267</v>
      </c>
      <c r="E228" s="518"/>
      <c r="F228" s="519"/>
      <c r="G228" s="33" t="s">
        <v>70</v>
      </c>
      <c r="H228" s="34" t="s">
        <v>469</v>
      </c>
      <c r="I228" s="197" t="s">
        <v>1841</v>
      </c>
      <c r="J228" s="34" t="s">
        <v>470</v>
      </c>
      <c r="K228" s="35">
        <v>55</v>
      </c>
      <c r="L228" s="146"/>
      <c r="M228" s="35">
        <v>0</v>
      </c>
      <c r="N228" s="147"/>
      <c r="O228" s="149"/>
      <c r="P228" s="10">
        <v>0</v>
      </c>
    </row>
    <row r="229" spans="1:16" ht="18" customHeight="1" x14ac:dyDescent="0.15">
      <c r="A229" s="23" t="s">
        <v>456</v>
      </c>
      <c r="B229" s="33" t="s">
        <v>458</v>
      </c>
      <c r="C229" s="33" t="s">
        <v>457</v>
      </c>
      <c r="D229" s="517" t="s">
        <v>2267</v>
      </c>
      <c r="E229" s="518"/>
      <c r="F229" s="519"/>
      <c r="G229" s="33" t="s">
        <v>70</v>
      </c>
      <c r="H229" s="34" t="s">
        <v>471</v>
      </c>
      <c r="I229" s="197" t="s">
        <v>1842</v>
      </c>
      <c r="J229" s="34" t="s">
        <v>472</v>
      </c>
      <c r="K229" s="35">
        <v>75</v>
      </c>
      <c r="L229" s="146"/>
      <c r="M229" s="35">
        <v>0</v>
      </c>
      <c r="N229" s="147"/>
      <c r="O229" s="149"/>
      <c r="P229" s="10">
        <v>0</v>
      </c>
    </row>
    <row r="230" spans="1:16" ht="18" customHeight="1" x14ac:dyDescent="0.15">
      <c r="A230" s="23" t="s">
        <v>456</v>
      </c>
      <c r="B230" s="33" t="s">
        <v>458</v>
      </c>
      <c r="C230" s="33" t="s">
        <v>457</v>
      </c>
      <c r="D230" s="517" t="s">
        <v>2267</v>
      </c>
      <c r="E230" s="518"/>
      <c r="F230" s="519"/>
      <c r="G230" s="33" t="s">
        <v>70</v>
      </c>
      <c r="H230" s="34" t="s">
        <v>473</v>
      </c>
      <c r="I230" s="197" t="s">
        <v>1843</v>
      </c>
      <c r="J230" s="34" t="s">
        <v>474</v>
      </c>
      <c r="K230" s="35">
        <v>105</v>
      </c>
      <c r="L230" s="146"/>
      <c r="M230" s="35">
        <v>0</v>
      </c>
      <c r="N230" s="147"/>
      <c r="O230" s="149"/>
      <c r="P230" s="10">
        <v>0</v>
      </c>
    </row>
    <row r="231" spans="1:16" ht="18" customHeight="1" x14ac:dyDescent="0.15">
      <c r="A231" s="23" t="s">
        <v>456</v>
      </c>
      <c r="B231" s="33" t="s">
        <v>458</v>
      </c>
      <c r="C231" s="33" t="s">
        <v>457</v>
      </c>
      <c r="D231" s="517" t="s">
        <v>2267</v>
      </c>
      <c r="E231" s="518"/>
      <c r="F231" s="519"/>
      <c r="G231" s="33" t="s">
        <v>70</v>
      </c>
      <c r="H231" s="34" t="s">
        <v>475</v>
      </c>
      <c r="I231" s="197" t="s">
        <v>1844</v>
      </c>
      <c r="J231" s="34" t="s">
        <v>476</v>
      </c>
      <c r="K231" s="35">
        <v>140</v>
      </c>
      <c r="L231" s="146"/>
      <c r="M231" s="35">
        <v>0</v>
      </c>
      <c r="N231" s="147"/>
      <c r="O231" s="149"/>
      <c r="P231" s="10">
        <v>0</v>
      </c>
    </row>
    <row r="232" spans="1:16" ht="18" customHeight="1" x14ac:dyDescent="0.15">
      <c r="A232" s="23" t="s">
        <v>456</v>
      </c>
      <c r="B232" s="33" t="s">
        <v>458</v>
      </c>
      <c r="C232" s="33" t="s">
        <v>457</v>
      </c>
      <c r="D232" s="517" t="s">
        <v>2267</v>
      </c>
      <c r="E232" s="518"/>
      <c r="F232" s="519"/>
      <c r="G232" s="33" t="s">
        <v>70</v>
      </c>
      <c r="H232" s="34" t="s">
        <v>477</v>
      </c>
      <c r="I232" s="197" t="s">
        <v>1845</v>
      </c>
      <c r="J232" s="34" t="s">
        <v>478</v>
      </c>
      <c r="K232" s="35">
        <v>45</v>
      </c>
      <c r="L232" s="146"/>
      <c r="M232" s="35">
        <v>0</v>
      </c>
      <c r="N232" s="147"/>
      <c r="O232" s="149"/>
      <c r="P232" s="10">
        <v>0</v>
      </c>
    </row>
    <row r="233" spans="1:16" ht="18" customHeight="1" x14ac:dyDescent="0.15">
      <c r="A233" s="23" t="s">
        <v>456</v>
      </c>
      <c r="B233" s="33" t="s">
        <v>458</v>
      </c>
      <c r="C233" s="33" t="s">
        <v>457</v>
      </c>
      <c r="D233" s="517" t="s">
        <v>2267</v>
      </c>
      <c r="E233" s="518"/>
      <c r="F233" s="519"/>
      <c r="G233" s="33" t="s">
        <v>70</v>
      </c>
      <c r="H233" s="34" t="s">
        <v>479</v>
      </c>
      <c r="I233" s="197" t="s">
        <v>1846</v>
      </c>
      <c r="J233" s="34" t="s">
        <v>480</v>
      </c>
      <c r="K233" s="35">
        <v>85</v>
      </c>
      <c r="L233" s="146"/>
      <c r="M233" s="35">
        <v>0</v>
      </c>
      <c r="N233" s="147"/>
      <c r="O233" s="149"/>
      <c r="P233" s="10">
        <v>0</v>
      </c>
    </row>
    <row r="234" spans="1:16" ht="18" customHeight="1" x14ac:dyDescent="0.15">
      <c r="A234" s="23" t="s">
        <v>456</v>
      </c>
      <c r="B234" s="33" t="s">
        <v>458</v>
      </c>
      <c r="C234" s="33" t="s">
        <v>457</v>
      </c>
      <c r="D234" s="517" t="s">
        <v>2267</v>
      </c>
      <c r="E234" s="518"/>
      <c r="F234" s="519"/>
      <c r="G234" s="33" t="s">
        <v>70</v>
      </c>
      <c r="H234" s="34" t="s">
        <v>481</v>
      </c>
      <c r="I234" s="197" t="s">
        <v>1847</v>
      </c>
      <c r="J234" s="34" t="s">
        <v>482</v>
      </c>
      <c r="K234" s="35">
        <v>45</v>
      </c>
      <c r="L234" s="146"/>
      <c r="M234" s="35">
        <v>0</v>
      </c>
      <c r="N234" s="147"/>
      <c r="O234" s="149"/>
      <c r="P234" s="10">
        <v>0</v>
      </c>
    </row>
    <row r="235" spans="1:16" ht="18" customHeight="1" x14ac:dyDescent="0.15">
      <c r="A235" s="23" t="s">
        <v>456</v>
      </c>
      <c r="B235" s="33" t="s">
        <v>458</v>
      </c>
      <c r="C235" s="33" t="s">
        <v>457</v>
      </c>
      <c r="D235" s="517" t="s">
        <v>2267</v>
      </c>
      <c r="E235" s="518"/>
      <c r="F235" s="519"/>
      <c r="G235" s="33" t="s">
        <v>70</v>
      </c>
      <c r="H235" s="34" t="s">
        <v>483</v>
      </c>
      <c r="I235" s="197" t="s">
        <v>1848</v>
      </c>
      <c r="J235" s="34" t="s">
        <v>484</v>
      </c>
      <c r="K235" s="35">
        <v>130</v>
      </c>
      <c r="L235" s="146"/>
      <c r="M235" s="35">
        <v>30</v>
      </c>
      <c r="N235" s="147"/>
      <c r="O235" s="149"/>
      <c r="P235" s="10">
        <v>0</v>
      </c>
    </row>
    <row r="236" spans="1:16" ht="18" customHeight="1" x14ac:dyDescent="0.15">
      <c r="A236" s="23" t="s">
        <v>456</v>
      </c>
      <c r="B236" s="33" t="s">
        <v>458</v>
      </c>
      <c r="C236" s="33" t="s">
        <v>457</v>
      </c>
      <c r="D236" s="517" t="s">
        <v>2267</v>
      </c>
      <c r="E236" s="518"/>
      <c r="F236" s="519"/>
      <c r="G236" s="33" t="s">
        <v>70</v>
      </c>
      <c r="H236" s="34" t="s">
        <v>485</v>
      </c>
      <c r="I236" s="197" t="s">
        <v>1849</v>
      </c>
      <c r="J236" s="34" t="s">
        <v>486</v>
      </c>
      <c r="K236" s="35">
        <v>110</v>
      </c>
      <c r="L236" s="146"/>
      <c r="M236" s="35">
        <v>0</v>
      </c>
      <c r="N236" s="147"/>
      <c r="O236" s="149"/>
      <c r="P236" s="10">
        <v>0</v>
      </c>
    </row>
    <row r="237" spans="1:16" ht="18" customHeight="1" x14ac:dyDescent="0.15">
      <c r="A237" s="23" t="s">
        <v>456</v>
      </c>
      <c r="B237" s="33" t="s">
        <v>458</v>
      </c>
      <c r="C237" s="33" t="s">
        <v>457</v>
      </c>
      <c r="D237" s="517" t="s">
        <v>2267</v>
      </c>
      <c r="E237" s="518"/>
      <c r="F237" s="519"/>
      <c r="G237" s="33" t="s">
        <v>70</v>
      </c>
      <c r="H237" s="34" t="s">
        <v>487</v>
      </c>
      <c r="I237" s="197" t="s">
        <v>1850</v>
      </c>
      <c r="J237" s="34" t="s">
        <v>488</v>
      </c>
      <c r="K237" s="35">
        <v>15</v>
      </c>
      <c r="L237" s="146"/>
      <c r="M237" s="35">
        <v>0</v>
      </c>
      <c r="N237" s="147"/>
      <c r="O237" s="149"/>
      <c r="P237" s="10">
        <v>0</v>
      </c>
    </row>
    <row r="238" spans="1:16" ht="18" customHeight="1" x14ac:dyDescent="0.15">
      <c r="A238" s="23" t="s">
        <v>489</v>
      </c>
      <c r="B238" s="24"/>
      <c r="C238" s="25" t="s">
        <v>490</v>
      </c>
      <c r="D238" s="403" t="s">
        <v>2214</v>
      </c>
      <c r="E238" s="404"/>
      <c r="F238" s="405"/>
      <c r="G238" s="25"/>
      <c r="H238" s="25"/>
      <c r="I238" s="195"/>
      <c r="J238" s="24" t="s">
        <v>67</v>
      </c>
      <c r="K238" s="26">
        <f>SUM(SUMIFS(K239:K244,$G239:$G244,{"0","1"}))</f>
        <v>890</v>
      </c>
      <c r="L238" s="231">
        <f>SUM(SUMIFS(L239:L244,$G239:$G244,{"0","1"}))</f>
        <v>0</v>
      </c>
      <c r="M238" s="26">
        <f>SUM(SUMIFS(M239:M244,$G239:$G244,{"0","1"}))</f>
        <v>50</v>
      </c>
      <c r="N238" s="41">
        <f>SUM(SUMIFS(N239:N244,$G239:$G244,{"0","1"}))</f>
        <v>0</v>
      </c>
      <c r="O238" s="42"/>
      <c r="P238" s="10">
        <v>2</v>
      </c>
    </row>
    <row r="239" spans="1:16" ht="18" customHeight="1" x14ac:dyDescent="0.15">
      <c r="A239" s="23" t="s">
        <v>489</v>
      </c>
      <c r="B239" s="33" t="s">
        <v>491</v>
      </c>
      <c r="C239" s="33" t="s">
        <v>490</v>
      </c>
      <c r="D239" s="520" t="s">
        <v>2268</v>
      </c>
      <c r="E239" s="521"/>
      <c r="F239" s="522"/>
      <c r="G239" s="33" t="s">
        <v>70</v>
      </c>
      <c r="H239" s="34" t="s">
        <v>492</v>
      </c>
      <c r="I239" s="197" t="s">
        <v>1851</v>
      </c>
      <c r="J239" s="34" t="s">
        <v>493</v>
      </c>
      <c r="K239" s="35">
        <v>170</v>
      </c>
      <c r="L239" s="146"/>
      <c r="M239" s="35">
        <v>0</v>
      </c>
      <c r="N239" s="147"/>
      <c r="O239" s="151"/>
      <c r="P239" s="10">
        <v>0</v>
      </c>
    </row>
    <row r="240" spans="1:16" ht="18" customHeight="1" x14ac:dyDescent="0.15">
      <c r="A240" s="23" t="s">
        <v>489</v>
      </c>
      <c r="B240" s="33" t="s">
        <v>491</v>
      </c>
      <c r="C240" s="33" t="s">
        <v>490</v>
      </c>
      <c r="D240" s="520" t="s">
        <v>2268</v>
      </c>
      <c r="E240" s="521"/>
      <c r="F240" s="522"/>
      <c r="G240" s="33" t="s">
        <v>70</v>
      </c>
      <c r="H240" s="34" t="s">
        <v>494</v>
      </c>
      <c r="I240" s="197" t="s">
        <v>1852</v>
      </c>
      <c r="J240" s="34" t="s">
        <v>495</v>
      </c>
      <c r="K240" s="35">
        <v>20</v>
      </c>
      <c r="L240" s="146"/>
      <c r="M240" s="35">
        <v>0</v>
      </c>
      <c r="N240" s="147"/>
      <c r="O240" s="151" t="s">
        <v>2460</v>
      </c>
      <c r="P240" s="10">
        <v>0</v>
      </c>
    </row>
    <row r="241" spans="1:16" ht="18" hidden="1" customHeight="1" x14ac:dyDescent="0.15">
      <c r="A241" s="23" t="s">
        <v>489</v>
      </c>
      <c r="B241" s="33" t="s">
        <v>491</v>
      </c>
      <c r="C241" s="33" t="s">
        <v>490</v>
      </c>
      <c r="D241" s="520" t="s">
        <v>2268</v>
      </c>
      <c r="E241" s="521"/>
      <c r="F241" s="522"/>
      <c r="G241" s="33" t="s">
        <v>70</v>
      </c>
      <c r="H241" s="34" t="s">
        <v>496</v>
      </c>
      <c r="I241" s="197" t="s">
        <v>1853</v>
      </c>
      <c r="J241" s="92" t="s">
        <v>497</v>
      </c>
      <c r="K241" s="93">
        <v>0</v>
      </c>
      <c r="L241" s="146"/>
      <c r="M241" s="35">
        <v>0</v>
      </c>
      <c r="N241" s="147"/>
      <c r="O241" s="151" t="s">
        <v>2350</v>
      </c>
      <c r="P241" s="10">
        <v>0</v>
      </c>
    </row>
    <row r="242" spans="1:16" ht="18" customHeight="1" x14ac:dyDescent="0.15">
      <c r="A242" s="23" t="s">
        <v>489</v>
      </c>
      <c r="B242" s="33" t="s">
        <v>491</v>
      </c>
      <c r="C242" s="33" t="s">
        <v>490</v>
      </c>
      <c r="D242" s="520" t="s">
        <v>2268</v>
      </c>
      <c r="E242" s="521"/>
      <c r="F242" s="522"/>
      <c r="G242" s="33" t="s">
        <v>70</v>
      </c>
      <c r="H242" s="34" t="s">
        <v>498</v>
      </c>
      <c r="I242" s="197" t="s">
        <v>1854</v>
      </c>
      <c r="J242" s="34" t="s">
        <v>499</v>
      </c>
      <c r="K242" s="35">
        <v>455</v>
      </c>
      <c r="L242" s="146"/>
      <c r="M242" s="35">
        <v>50</v>
      </c>
      <c r="N242" s="147"/>
      <c r="O242" s="151"/>
      <c r="P242" s="10">
        <v>0</v>
      </c>
    </row>
    <row r="243" spans="1:16" ht="18" customHeight="1" x14ac:dyDescent="0.15">
      <c r="A243" s="23" t="s">
        <v>489</v>
      </c>
      <c r="B243" s="33" t="s">
        <v>491</v>
      </c>
      <c r="C243" s="33" t="s">
        <v>490</v>
      </c>
      <c r="D243" s="520" t="s">
        <v>2268</v>
      </c>
      <c r="E243" s="521"/>
      <c r="F243" s="522"/>
      <c r="G243" s="33" t="s">
        <v>70</v>
      </c>
      <c r="H243" s="34" t="s">
        <v>500</v>
      </c>
      <c r="I243" s="197" t="s">
        <v>1855</v>
      </c>
      <c r="J243" s="34" t="s">
        <v>501</v>
      </c>
      <c r="K243" s="35">
        <v>80</v>
      </c>
      <c r="L243" s="146"/>
      <c r="M243" s="35">
        <v>0</v>
      </c>
      <c r="N243" s="147"/>
      <c r="O243" s="151"/>
      <c r="P243" s="10">
        <v>0</v>
      </c>
    </row>
    <row r="244" spans="1:16" ht="18" customHeight="1" x14ac:dyDescent="0.15">
      <c r="A244" s="23" t="s">
        <v>489</v>
      </c>
      <c r="B244" s="33" t="s">
        <v>491</v>
      </c>
      <c r="C244" s="33" t="s">
        <v>490</v>
      </c>
      <c r="D244" s="520" t="s">
        <v>2268</v>
      </c>
      <c r="E244" s="521"/>
      <c r="F244" s="522"/>
      <c r="G244" s="33" t="s">
        <v>70</v>
      </c>
      <c r="H244" s="34" t="s">
        <v>502</v>
      </c>
      <c r="I244" s="197" t="s">
        <v>1856</v>
      </c>
      <c r="J244" s="34" t="s">
        <v>503</v>
      </c>
      <c r="K244" s="35">
        <v>165</v>
      </c>
      <c r="L244" s="146"/>
      <c r="M244" s="35">
        <v>0</v>
      </c>
      <c r="N244" s="147"/>
      <c r="O244" s="151"/>
      <c r="P244" s="10">
        <v>0</v>
      </c>
    </row>
    <row r="245" spans="1:16" ht="18" customHeight="1" x14ac:dyDescent="0.15">
      <c r="A245" s="23" t="s">
        <v>504</v>
      </c>
      <c r="B245" s="24"/>
      <c r="C245" s="25" t="s">
        <v>505</v>
      </c>
      <c r="D245" s="403" t="s">
        <v>2215</v>
      </c>
      <c r="E245" s="404"/>
      <c r="F245" s="405"/>
      <c r="G245" s="25"/>
      <c r="H245" s="25"/>
      <c r="I245" s="195"/>
      <c r="J245" s="24" t="s">
        <v>67</v>
      </c>
      <c r="K245" s="26">
        <f>SUM(SUMIFS(K246:K267,$G246:$G267,{"0","1"}))</f>
        <v>12005</v>
      </c>
      <c r="L245" s="231">
        <f>SUM(SUMIFS(L246:L267,$G246:$G267,{"0","1"}))</f>
        <v>0</v>
      </c>
      <c r="M245" s="26">
        <f>SUM(SUMIFS(M246:M267,$G246:$G267,{"0","1"}))</f>
        <v>4355</v>
      </c>
      <c r="N245" s="41">
        <f>SUM(SUMIFS(N246:N267,$G246:$G267,{"0","1"}))</f>
        <v>0</v>
      </c>
      <c r="O245" s="232"/>
      <c r="P245" s="10">
        <v>2</v>
      </c>
    </row>
    <row r="246" spans="1:16" ht="18" customHeight="1" x14ac:dyDescent="0.15">
      <c r="A246" s="23" t="s">
        <v>504</v>
      </c>
      <c r="B246" s="27" t="s">
        <v>506</v>
      </c>
      <c r="C246" s="28" t="s">
        <v>505</v>
      </c>
      <c r="D246" s="409" t="s">
        <v>2238</v>
      </c>
      <c r="E246" s="410"/>
      <c r="F246" s="411"/>
      <c r="G246" s="29"/>
      <c r="H246" s="29"/>
      <c r="I246" s="196"/>
      <c r="J246" s="29" t="s">
        <v>69</v>
      </c>
      <c r="K246" s="30">
        <f>SUM(SUMIFS(K247:K255,$G247:$G255,{"0","1"}))</f>
        <v>4775</v>
      </c>
      <c r="L246" s="267">
        <f>SUM(SUMIFS(L247:L255,$G247:$G255,{"0","1"}))</f>
        <v>0</v>
      </c>
      <c r="M246" s="30">
        <f>SUM(SUMIFS(M247:M255,$G247:$G255,{"0","1"}))</f>
        <v>1960</v>
      </c>
      <c r="N246" s="31">
        <f>SUM(SUMIFS(N247:N255,$G247:$G255,{"0","1"}))</f>
        <v>0</v>
      </c>
      <c r="O246" s="260"/>
      <c r="P246" s="10">
        <v>3</v>
      </c>
    </row>
    <row r="247" spans="1:16" ht="18" customHeight="1" x14ac:dyDescent="0.15">
      <c r="A247" s="23" t="s">
        <v>504</v>
      </c>
      <c r="B247" s="33" t="s">
        <v>506</v>
      </c>
      <c r="C247" s="33" t="s">
        <v>505</v>
      </c>
      <c r="D247" s="514" t="s">
        <v>2269</v>
      </c>
      <c r="E247" s="515"/>
      <c r="F247" s="516"/>
      <c r="G247" s="33" t="s">
        <v>70</v>
      </c>
      <c r="H247" s="34" t="s">
        <v>507</v>
      </c>
      <c r="I247" s="197" t="s">
        <v>1857</v>
      </c>
      <c r="J247" s="34" t="s">
        <v>508</v>
      </c>
      <c r="K247" s="35">
        <v>790</v>
      </c>
      <c r="L247" s="146"/>
      <c r="M247" s="35">
        <v>200</v>
      </c>
      <c r="N247" s="147"/>
      <c r="O247" s="151" t="s">
        <v>2457</v>
      </c>
      <c r="P247" s="10">
        <v>0</v>
      </c>
    </row>
    <row r="248" spans="1:16" ht="18" customHeight="1" x14ac:dyDescent="0.15">
      <c r="A248" s="23" t="s">
        <v>504</v>
      </c>
      <c r="B248" s="33" t="s">
        <v>506</v>
      </c>
      <c r="C248" s="33" t="s">
        <v>505</v>
      </c>
      <c r="D248" s="514" t="s">
        <v>2269</v>
      </c>
      <c r="E248" s="515"/>
      <c r="F248" s="516"/>
      <c r="G248" s="33" t="s">
        <v>70</v>
      </c>
      <c r="H248" s="34" t="s">
        <v>509</v>
      </c>
      <c r="I248" s="197" t="s">
        <v>1858</v>
      </c>
      <c r="J248" s="34" t="s">
        <v>510</v>
      </c>
      <c r="K248" s="35">
        <v>350</v>
      </c>
      <c r="L248" s="146"/>
      <c r="M248" s="35">
        <v>150</v>
      </c>
      <c r="N248" s="147"/>
      <c r="O248" s="151" t="s">
        <v>2458</v>
      </c>
      <c r="P248" s="10">
        <v>0</v>
      </c>
    </row>
    <row r="249" spans="1:16" ht="18" customHeight="1" x14ac:dyDescent="0.15">
      <c r="A249" s="23" t="s">
        <v>504</v>
      </c>
      <c r="B249" s="33" t="s">
        <v>506</v>
      </c>
      <c r="C249" s="33" t="s">
        <v>505</v>
      </c>
      <c r="D249" s="514" t="s">
        <v>2269</v>
      </c>
      <c r="E249" s="515"/>
      <c r="F249" s="516"/>
      <c r="G249" s="33" t="s">
        <v>70</v>
      </c>
      <c r="H249" s="34" t="s">
        <v>511</v>
      </c>
      <c r="I249" s="197" t="s">
        <v>1859</v>
      </c>
      <c r="J249" s="34" t="s">
        <v>512</v>
      </c>
      <c r="K249" s="35">
        <v>1120</v>
      </c>
      <c r="L249" s="146"/>
      <c r="M249" s="35">
        <v>920</v>
      </c>
      <c r="N249" s="147"/>
      <c r="O249" s="151"/>
      <c r="P249" s="10">
        <v>0</v>
      </c>
    </row>
    <row r="250" spans="1:16" ht="18" customHeight="1" x14ac:dyDescent="0.15">
      <c r="A250" s="23" t="s">
        <v>504</v>
      </c>
      <c r="B250" s="33" t="s">
        <v>506</v>
      </c>
      <c r="C250" s="33" t="s">
        <v>505</v>
      </c>
      <c r="D250" s="514" t="s">
        <v>2269</v>
      </c>
      <c r="E250" s="515"/>
      <c r="F250" s="516"/>
      <c r="G250" s="33" t="s">
        <v>70</v>
      </c>
      <c r="H250" s="34" t="s">
        <v>513</v>
      </c>
      <c r="I250" s="197" t="s">
        <v>1860</v>
      </c>
      <c r="J250" s="34" t="s">
        <v>514</v>
      </c>
      <c r="K250" s="35">
        <v>840</v>
      </c>
      <c r="L250" s="146"/>
      <c r="M250" s="35">
        <v>200</v>
      </c>
      <c r="N250" s="147"/>
      <c r="O250" s="151"/>
      <c r="P250" s="10">
        <v>0</v>
      </c>
    </row>
    <row r="251" spans="1:16" ht="18" customHeight="1" x14ac:dyDescent="0.15">
      <c r="A251" s="23" t="s">
        <v>504</v>
      </c>
      <c r="B251" s="33" t="s">
        <v>506</v>
      </c>
      <c r="C251" s="33" t="s">
        <v>505</v>
      </c>
      <c r="D251" s="514" t="s">
        <v>2269</v>
      </c>
      <c r="E251" s="515"/>
      <c r="F251" s="516"/>
      <c r="G251" s="33" t="s">
        <v>70</v>
      </c>
      <c r="H251" s="34" t="s">
        <v>515</v>
      </c>
      <c r="I251" s="197" t="s">
        <v>1861</v>
      </c>
      <c r="J251" s="34" t="s">
        <v>516</v>
      </c>
      <c r="K251" s="35">
        <v>280</v>
      </c>
      <c r="L251" s="146"/>
      <c r="M251" s="35">
        <v>40</v>
      </c>
      <c r="N251" s="147"/>
      <c r="O251" s="151"/>
      <c r="P251" s="10">
        <v>0</v>
      </c>
    </row>
    <row r="252" spans="1:16" ht="18" customHeight="1" x14ac:dyDescent="0.15">
      <c r="A252" s="23" t="s">
        <v>504</v>
      </c>
      <c r="B252" s="33" t="s">
        <v>506</v>
      </c>
      <c r="C252" s="33" t="s">
        <v>505</v>
      </c>
      <c r="D252" s="514" t="s">
        <v>2269</v>
      </c>
      <c r="E252" s="515"/>
      <c r="F252" s="516"/>
      <c r="G252" s="33" t="s">
        <v>70</v>
      </c>
      <c r="H252" s="34" t="s">
        <v>517</v>
      </c>
      <c r="I252" s="197" t="s">
        <v>1862</v>
      </c>
      <c r="J252" s="34" t="s">
        <v>518</v>
      </c>
      <c r="K252" s="35">
        <v>380</v>
      </c>
      <c r="L252" s="146"/>
      <c r="M252" s="35">
        <v>50</v>
      </c>
      <c r="N252" s="147"/>
      <c r="O252" s="151"/>
      <c r="P252" s="10">
        <v>0</v>
      </c>
    </row>
    <row r="253" spans="1:16" ht="18" customHeight="1" x14ac:dyDescent="0.15">
      <c r="A253" s="23" t="s">
        <v>504</v>
      </c>
      <c r="B253" s="33" t="s">
        <v>506</v>
      </c>
      <c r="C253" s="33" t="s">
        <v>505</v>
      </c>
      <c r="D253" s="514" t="s">
        <v>2269</v>
      </c>
      <c r="E253" s="515"/>
      <c r="F253" s="516"/>
      <c r="G253" s="33" t="s">
        <v>70</v>
      </c>
      <c r="H253" s="34" t="s">
        <v>519</v>
      </c>
      <c r="I253" s="197" t="s">
        <v>1863</v>
      </c>
      <c r="J253" s="34" t="s">
        <v>520</v>
      </c>
      <c r="K253" s="35">
        <v>585</v>
      </c>
      <c r="L253" s="146"/>
      <c r="M253" s="35">
        <v>200</v>
      </c>
      <c r="N253" s="147"/>
      <c r="O253" s="151"/>
      <c r="P253" s="10">
        <v>0</v>
      </c>
    </row>
    <row r="254" spans="1:16" ht="18" customHeight="1" x14ac:dyDescent="0.15">
      <c r="A254" s="23" t="s">
        <v>504</v>
      </c>
      <c r="B254" s="33" t="s">
        <v>506</v>
      </c>
      <c r="C254" s="33" t="s">
        <v>505</v>
      </c>
      <c r="D254" s="514" t="s">
        <v>2269</v>
      </c>
      <c r="E254" s="515"/>
      <c r="F254" s="516"/>
      <c r="G254" s="33" t="s">
        <v>70</v>
      </c>
      <c r="H254" s="34" t="s">
        <v>521</v>
      </c>
      <c r="I254" s="197" t="s">
        <v>1864</v>
      </c>
      <c r="J254" s="34" t="s">
        <v>522</v>
      </c>
      <c r="K254" s="35">
        <v>405</v>
      </c>
      <c r="L254" s="146"/>
      <c r="M254" s="35">
        <v>200</v>
      </c>
      <c r="N254" s="147"/>
      <c r="O254" s="151"/>
      <c r="P254" s="10">
        <v>0</v>
      </c>
    </row>
    <row r="255" spans="1:16" ht="18" customHeight="1" x14ac:dyDescent="0.15">
      <c r="A255" s="23" t="s">
        <v>504</v>
      </c>
      <c r="B255" s="33" t="s">
        <v>506</v>
      </c>
      <c r="C255" s="33" t="s">
        <v>505</v>
      </c>
      <c r="D255" s="514" t="s">
        <v>2269</v>
      </c>
      <c r="E255" s="515"/>
      <c r="F255" s="516"/>
      <c r="G255" s="33" t="s">
        <v>70</v>
      </c>
      <c r="H255" s="34" t="s">
        <v>523</v>
      </c>
      <c r="I255" s="197" t="s">
        <v>1865</v>
      </c>
      <c r="J255" s="34" t="s">
        <v>524</v>
      </c>
      <c r="K255" s="35">
        <v>25</v>
      </c>
      <c r="L255" s="146"/>
      <c r="M255" s="35">
        <v>0</v>
      </c>
      <c r="N255" s="147"/>
      <c r="O255" s="149"/>
      <c r="P255" s="10">
        <v>0</v>
      </c>
    </row>
    <row r="256" spans="1:16" ht="18" customHeight="1" x14ac:dyDescent="0.15">
      <c r="A256" s="23" t="s">
        <v>504</v>
      </c>
      <c r="B256" s="27" t="s">
        <v>506</v>
      </c>
      <c r="C256" s="28" t="s">
        <v>525</v>
      </c>
      <c r="D256" s="409" t="s">
        <v>2239</v>
      </c>
      <c r="E256" s="410"/>
      <c r="F256" s="411"/>
      <c r="G256" s="29"/>
      <c r="H256" s="29"/>
      <c r="I256" s="196"/>
      <c r="J256" s="29" t="s">
        <v>69</v>
      </c>
      <c r="K256" s="30">
        <f>SUM(SUMIFS(K257:K267,$G257:$G267,{"0","1"}))</f>
        <v>7230</v>
      </c>
      <c r="L256" s="267">
        <f>SUM(SUMIFS(L257:L267,$G257:$G267,{"0","1"}))</f>
        <v>0</v>
      </c>
      <c r="M256" s="30">
        <f>SUM(SUMIFS(M257:M267,$G257:$G267,{"0","1"}))</f>
        <v>2395</v>
      </c>
      <c r="N256" s="31">
        <f>SUM(SUMIFS(N257:N267,$G257:$G267,{"0","1"}))</f>
        <v>0</v>
      </c>
      <c r="O256" s="32"/>
      <c r="P256" s="10">
        <v>3</v>
      </c>
    </row>
    <row r="257" spans="1:16" ht="18" customHeight="1" x14ac:dyDescent="0.15">
      <c r="A257" s="23" t="s">
        <v>504</v>
      </c>
      <c r="B257" s="33" t="s">
        <v>506</v>
      </c>
      <c r="C257" s="33" t="s">
        <v>525</v>
      </c>
      <c r="D257" s="511" t="s">
        <v>2270</v>
      </c>
      <c r="E257" s="512"/>
      <c r="F257" s="513"/>
      <c r="G257" s="33" t="s">
        <v>70</v>
      </c>
      <c r="H257" s="34" t="s">
        <v>526</v>
      </c>
      <c r="I257" s="197" t="s">
        <v>1866</v>
      </c>
      <c r="J257" s="34" t="s">
        <v>527</v>
      </c>
      <c r="K257" s="35">
        <v>1040</v>
      </c>
      <c r="L257" s="146"/>
      <c r="M257" s="35">
        <v>375</v>
      </c>
      <c r="N257" s="147"/>
      <c r="O257" s="151"/>
      <c r="P257" s="10">
        <v>0</v>
      </c>
    </row>
    <row r="258" spans="1:16" ht="18" customHeight="1" x14ac:dyDescent="0.15">
      <c r="A258" s="23" t="s">
        <v>504</v>
      </c>
      <c r="B258" s="33" t="s">
        <v>506</v>
      </c>
      <c r="C258" s="33" t="s">
        <v>525</v>
      </c>
      <c r="D258" s="511" t="s">
        <v>2270</v>
      </c>
      <c r="E258" s="512"/>
      <c r="F258" s="513"/>
      <c r="G258" s="33" t="s">
        <v>70</v>
      </c>
      <c r="H258" s="34" t="s">
        <v>528</v>
      </c>
      <c r="I258" s="197" t="s">
        <v>1867</v>
      </c>
      <c r="J258" s="34" t="s">
        <v>529</v>
      </c>
      <c r="K258" s="35">
        <v>1105</v>
      </c>
      <c r="L258" s="146"/>
      <c r="M258" s="35">
        <v>550</v>
      </c>
      <c r="N258" s="147"/>
      <c r="O258" s="151"/>
      <c r="P258" s="10">
        <v>0</v>
      </c>
    </row>
    <row r="259" spans="1:16" ht="18" customHeight="1" x14ac:dyDescent="0.15">
      <c r="A259" s="23" t="s">
        <v>504</v>
      </c>
      <c r="B259" s="33" t="s">
        <v>506</v>
      </c>
      <c r="C259" s="33" t="s">
        <v>525</v>
      </c>
      <c r="D259" s="511" t="s">
        <v>2270</v>
      </c>
      <c r="E259" s="512"/>
      <c r="F259" s="513"/>
      <c r="G259" s="33" t="s">
        <v>70</v>
      </c>
      <c r="H259" s="34" t="s">
        <v>530</v>
      </c>
      <c r="I259" s="197" t="s">
        <v>1868</v>
      </c>
      <c r="J259" s="34" t="s">
        <v>531</v>
      </c>
      <c r="K259" s="35">
        <v>1155</v>
      </c>
      <c r="L259" s="146"/>
      <c r="M259" s="35">
        <v>250</v>
      </c>
      <c r="N259" s="147"/>
      <c r="O259" s="244"/>
      <c r="P259" s="10">
        <v>0</v>
      </c>
    </row>
    <row r="260" spans="1:16" ht="18" customHeight="1" x14ac:dyDescent="0.15">
      <c r="A260" s="23" t="s">
        <v>504</v>
      </c>
      <c r="B260" s="33" t="s">
        <v>506</v>
      </c>
      <c r="C260" s="33" t="s">
        <v>525</v>
      </c>
      <c r="D260" s="511" t="s">
        <v>2270</v>
      </c>
      <c r="E260" s="512"/>
      <c r="F260" s="513"/>
      <c r="G260" s="33" t="s">
        <v>70</v>
      </c>
      <c r="H260" s="34" t="s">
        <v>532</v>
      </c>
      <c r="I260" s="197" t="s">
        <v>1869</v>
      </c>
      <c r="J260" s="34" t="s">
        <v>533</v>
      </c>
      <c r="K260" s="35">
        <v>465</v>
      </c>
      <c r="L260" s="146"/>
      <c r="M260" s="35">
        <v>160</v>
      </c>
      <c r="N260" s="147"/>
      <c r="O260" s="151" t="s">
        <v>2459</v>
      </c>
      <c r="P260" s="10">
        <v>0</v>
      </c>
    </row>
    <row r="261" spans="1:16" ht="18" customHeight="1" x14ac:dyDescent="0.15">
      <c r="A261" s="23" t="s">
        <v>504</v>
      </c>
      <c r="B261" s="33" t="s">
        <v>506</v>
      </c>
      <c r="C261" s="33" t="s">
        <v>525</v>
      </c>
      <c r="D261" s="511" t="s">
        <v>2270</v>
      </c>
      <c r="E261" s="512"/>
      <c r="F261" s="513"/>
      <c r="G261" s="33" t="s">
        <v>70</v>
      </c>
      <c r="H261" s="34" t="s">
        <v>534</v>
      </c>
      <c r="I261" s="197" t="s">
        <v>1870</v>
      </c>
      <c r="J261" s="34" t="s">
        <v>535</v>
      </c>
      <c r="K261" s="35">
        <v>280</v>
      </c>
      <c r="L261" s="146"/>
      <c r="M261" s="35">
        <v>110</v>
      </c>
      <c r="N261" s="147"/>
      <c r="O261" s="244"/>
      <c r="P261" s="10">
        <v>0</v>
      </c>
    </row>
    <row r="262" spans="1:16" ht="18" customHeight="1" x14ac:dyDescent="0.15">
      <c r="A262" s="23" t="s">
        <v>504</v>
      </c>
      <c r="B262" s="33" t="s">
        <v>506</v>
      </c>
      <c r="C262" s="33" t="s">
        <v>525</v>
      </c>
      <c r="D262" s="511" t="s">
        <v>2270</v>
      </c>
      <c r="E262" s="512"/>
      <c r="F262" s="513"/>
      <c r="G262" s="33" t="s">
        <v>70</v>
      </c>
      <c r="H262" s="34" t="s">
        <v>536</v>
      </c>
      <c r="I262" s="197" t="s">
        <v>1871</v>
      </c>
      <c r="J262" s="34" t="s">
        <v>537</v>
      </c>
      <c r="K262" s="35">
        <v>890</v>
      </c>
      <c r="L262" s="146"/>
      <c r="M262" s="35">
        <v>300</v>
      </c>
      <c r="N262" s="147"/>
      <c r="O262" s="151"/>
      <c r="P262" s="10">
        <v>0</v>
      </c>
    </row>
    <row r="263" spans="1:16" ht="18" customHeight="1" x14ac:dyDescent="0.15">
      <c r="A263" s="23" t="s">
        <v>504</v>
      </c>
      <c r="B263" s="33" t="s">
        <v>506</v>
      </c>
      <c r="C263" s="33" t="s">
        <v>525</v>
      </c>
      <c r="D263" s="511" t="s">
        <v>2270</v>
      </c>
      <c r="E263" s="512"/>
      <c r="F263" s="513"/>
      <c r="G263" s="33" t="s">
        <v>70</v>
      </c>
      <c r="H263" s="34" t="s">
        <v>538</v>
      </c>
      <c r="I263" s="197" t="s">
        <v>1872</v>
      </c>
      <c r="J263" s="89" t="s">
        <v>539</v>
      </c>
      <c r="K263" s="90">
        <v>590</v>
      </c>
      <c r="L263" s="146"/>
      <c r="M263" s="93">
        <v>50</v>
      </c>
      <c r="N263" s="226"/>
      <c r="O263" s="151"/>
      <c r="P263" s="10">
        <v>0</v>
      </c>
    </row>
    <row r="264" spans="1:16" ht="18" customHeight="1" x14ac:dyDescent="0.15">
      <c r="A264" s="23" t="s">
        <v>504</v>
      </c>
      <c r="B264" s="33" t="s">
        <v>506</v>
      </c>
      <c r="C264" s="33" t="s">
        <v>525</v>
      </c>
      <c r="D264" s="511" t="s">
        <v>2270</v>
      </c>
      <c r="E264" s="512"/>
      <c r="F264" s="513"/>
      <c r="G264" s="33" t="s">
        <v>70</v>
      </c>
      <c r="H264" s="34" t="s">
        <v>540</v>
      </c>
      <c r="I264" s="197" t="s">
        <v>1873</v>
      </c>
      <c r="J264" s="34" t="s">
        <v>541</v>
      </c>
      <c r="K264" s="35">
        <v>1085</v>
      </c>
      <c r="L264" s="146"/>
      <c r="M264" s="35">
        <v>390</v>
      </c>
      <c r="N264" s="147"/>
      <c r="O264" s="244"/>
      <c r="P264" s="10">
        <v>0</v>
      </c>
    </row>
    <row r="265" spans="1:16" ht="18" customHeight="1" x14ac:dyDescent="0.15">
      <c r="A265" s="23" t="s">
        <v>504</v>
      </c>
      <c r="B265" s="33" t="s">
        <v>506</v>
      </c>
      <c r="C265" s="33" t="s">
        <v>525</v>
      </c>
      <c r="D265" s="511" t="s">
        <v>2270</v>
      </c>
      <c r="E265" s="512"/>
      <c r="F265" s="513"/>
      <c r="G265" s="33" t="s">
        <v>70</v>
      </c>
      <c r="H265" s="34" t="s">
        <v>542</v>
      </c>
      <c r="I265" s="197" t="s">
        <v>1874</v>
      </c>
      <c r="J265" s="34" t="s">
        <v>543</v>
      </c>
      <c r="K265" s="35">
        <v>395</v>
      </c>
      <c r="L265" s="146"/>
      <c r="M265" s="35">
        <v>60</v>
      </c>
      <c r="N265" s="147"/>
      <c r="O265" s="151"/>
      <c r="P265" s="10">
        <v>0</v>
      </c>
    </row>
    <row r="266" spans="1:16" ht="18" customHeight="1" x14ac:dyDescent="0.15">
      <c r="A266" s="23" t="s">
        <v>504</v>
      </c>
      <c r="B266" s="33" t="s">
        <v>506</v>
      </c>
      <c r="C266" s="33" t="s">
        <v>525</v>
      </c>
      <c r="D266" s="511" t="s">
        <v>2270</v>
      </c>
      <c r="E266" s="512"/>
      <c r="F266" s="513"/>
      <c r="G266" s="33" t="s">
        <v>70</v>
      </c>
      <c r="H266" s="34" t="s">
        <v>544</v>
      </c>
      <c r="I266" s="197" t="s">
        <v>1875</v>
      </c>
      <c r="J266" s="34" t="s">
        <v>545</v>
      </c>
      <c r="K266" s="35">
        <v>225</v>
      </c>
      <c r="L266" s="146"/>
      <c r="M266" s="35">
        <v>20</v>
      </c>
      <c r="N266" s="147"/>
      <c r="O266" s="151"/>
      <c r="P266" s="10">
        <v>0</v>
      </c>
    </row>
    <row r="267" spans="1:16" ht="18" hidden="1" customHeight="1" x14ac:dyDescent="0.15">
      <c r="A267" s="23" t="s">
        <v>504</v>
      </c>
      <c r="B267" s="33" t="s">
        <v>506</v>
      </c>
      <c r="C267" s="33" t="s">
        <v>525</v>
      </c>
      <c r="D267" s="511" t="s">
        <v>2270</v>
      </c>
      <c r="E267" s="512"/>
      <c r="F267" s="513"/>
      <c r="G267" s="33" t="s">
        <v>70</v>
      </c>
      <c r="H267" s="34" t="s">
        <v>546</v>
      </c>
      <c r="I267" s="197" t="s">
        <v>1876</v>
      </c>
      <c r="J267" s="92" t="s">
        <v>547</v>
      </c>
      <c r="K267" s="93">
        <v>0</v>
      </c>
      <c r="L267" s="146"/>
      <c r="M267" s="35">
        <v>130</v>
      </c>
      <c r="N267" s="147"/>
      <c r="O267" s="188"/>
      <c r="P267" s="10">
        <v>0</v>
      </c>
    </row>
    <row r="268" spans="1:16" ht="18" customHeight="1" x14ac:dyDescent="0.15">
      <c r="A268" s="23" t="s">
        <v>548</v>
      </c>
      <c r="B268" s="24"/>
      <c r="C268" s="25" t="s">
        <v>549</v>
      </c>
      <c r="D268" s="403" t="s">
        <v>2216</v>
      </c>
      <c r="E268" s="404"/>
      <c r="F268" s="405"/>
      <c r="G268" s="25"/>
      <c r="H268" s="25"/>
      <c r="I268" s="195"/>
      <c r="J268" s="24" t="s">
        <v>67</v>
      </c>
      <c r="K268" s="26">
        <f>SUM(SUMIFS(K269:K274,$G269:$G274,{"0","1"}))</f>
        <v>1495</v>
      </c>
      <c r="L268" s="231">
        <f>SUM(SUMIFS(L269:L274,$G269:$G274,{"0","1"}))</f>
        <v>0</v>
      </c>
      <c r="M268" s="26">
        <f>SUM(SUMIFS(M269:M274,$G269:$G274,{"0","1"}))</f>
        <v>745</v>
      </c>
      <c r="N268" s="41">
        <f>SUM(SUMIFS(N269:N274,$G269:$G274,{"0","1"}))</f>
        <v>0</v>
      </c>
      <c r="O268" s="232"/>
      <c r="P268" s="10">
        <v>2</v>
      </c>
    </row>
    <row r="269" spans="1:16" ht="18" hidden="1" customHeight="1" x14ac:dyDescent="0.15">
      <c r="A269" s="23" t="s">
        <v>548</v>
      </c>
      <c r="B269" s="33" t="s">
        <v>550</v>
      </c>
      <c r="C269" s="33" t="s">
        <v>549</v>
      </c>
      <c r="D269" s="508" t="s">
        <v>2271</v>
      </c>
      <c r="E269" s="509"/>
      <c r="F269" s="510"/>
      <c r="G269" s="33" t="s">
        <v>70</v>
      </c>
      <c r="H269" s="34" t="s">
        <v>551</v>
      </c>
      <c r="I269" s="198" t="s">
        <v>1877</v>
      </c>
      <c r="J269" s="92" t="s">
        <v>552</v>
      </c>
      <c r="K269" s="93">
        <v>0</v>
      </c>
      <c r="L269" s="146"/>
      <c r="M269" s="35">
        <v>0</v>
      </c>
      <c r="N269" s="147"/>
      <c r="O269" s="188"/>
      <c r="P269" s="10">
        <v>0</v>
      </c>
    </row>
    <row r="270" spans="1:16" ht="18" customHeight="1" x14ac:dyDescent="0.15">
      <c r="A270" s="23" t="s">
        <v>548</v>
      </c>
      <c r="B270" s="33" t="s">
        <v>550</v>
      </c>
      <c r="C270" s="33" t="s">
        <v>549</v>
      </c>
      <c r="D270" s="508" t="s">
        <v>2271</v>
      </c>
      <c r="E270" s="509"/>
      <c r="F270" s="510"/>
      <c r="G270" s="33" t="s">
        <v>70</v>
      </c>
      <c r="H270" s="34" t="s">
        <v>553</v>
      </c>
      <c r="I270" s="197" t="s">
        <v>1878</v>
      </c>
      <c r="J270" s="89" t="s">
        <v>554</v>
      </c>
      <c r="K270" s="35">
        <v>255</v>
      </c>
      <c r="L270" s="146"/>
      <c r="M270" s="35">
        <v>0</v>
      </c>
      <c r="N270" s="147"/>
      <c r="O270" s="151"/>
      <c r="P270" s="10">
        <v>0</v>
      </c>
    </row>
    <row r="271" spans="1:16" ht="18" customHeight="1" x14ac:dyDescent="0.15">
      <c r="A271" s="23" t="s">
        <v>548</v>
      </c>
      <c r="B271" s="33" t="s">
        <v>550</v>
      </c>
      <c r="C271" s="33" t="s">
        <v>549</v>
      </c>
      <c r="D271" s="508" t="s">
        <v>2271</v>
      </c>
      <c r="E271" s="509"/>
      <c r="F271" s="510"/>
      <c r="G271" s="33" t="s">
        <v>70</v>
      </c>
      <c r="H271" s="34" t="s">
        <v>555</v>
      </c>
      <c r="I271" s="197" t="s">
        <v>1879</v>
      </c>
      <c r="J271" s="92" t="s">
        <v>556</v>
      </c>
      <c r="K271" s="93">
        <v>0</v>
      </c>
      <c r="L271" s="146"/>
      <c r="M271" s="35">
        <v>185</v>
      </c>
      <c r="N271" s="147"/>
      <c r="O271" s="151" t="s">
        <v>2420</v>
      </c>
      <c r="P271" s="10">
        <v>0</v>
      </c>
    </row>
    <row r="272" spans="1:16" ht="18" customHeight="1" x14ac:dyDescent="0.15">
      <c r="A272" s="86" t="s">
        <v>2162</v>
      </c>
      <c r="B272" s="33" t="s">
        <v>550</v>
      </c>
      <c r="C272" s="33" t="s">
        <v>549</v>
      </c>
      <c r="D272" s="508" t="s">
        <v>2271</v>
      </c>
      <c r="E272" s="509"/>
      <c r="F272" s="510"/>
      <c r="G272" s="33" t="s">
        <v>70</v>
      </c>
      <c r="H272" s="34" t="s">
        <v>557</v>
      </c>
      <c r="I272" s="197" t="s">
        <v>1880</v>
      </c>
      <c r="J272" s="34" t="s">
        <v>558</v>
      </c>
      <c r="K272" s="35">
        <v>430</v>
      </c>
      <c r="L272" s="146"/>
      <c r="M272" s="35">
        <v>200</v>
      </c>
      <c r="N272" s="147"/>
      <c r="O272" s="151"/>
      <c r="P272" s="10">
        <v>0</v>
      </c>
    </row>
    <row r="273" spans="1:16" ht="18" customHeight="1" x14ac:dyDescent="0.15">
      <c r="A273" s="23" t="s">
        <v>548</v>
      </c>
      <c r="B273" s="33" t="s">
        <v>550</v>
      </c>
      <c r="C273" s="33" t="s">
        <v>549</v>
      </c>
      <c r="D273" s="508" t="s">
        <v>2271</v>
      </c>
      <c r="E273" s="509"/>
      <c r="F273" s="510"/>
      <c r="G273" s="33" t="s">
        <v>70</v>
      </c>
      <c r="H273" s="34" t="s">
        <v>1881</v>
      </c>
      <c r="I273" s="197" t="s">
        <v>1882</v>
      </c>
      <c r="J273" s="34" t="s">
        <v>1617</v>
      </c>
      <c r="K273" s="35">
        <v>415</v>
      </c>
      <c r="L273" s="146"/>
      <c r="M273" s="35">
        <v>190</v>
      </c>
      <c r="N273" s="147"/>
      <c r="O273" s="151"/>
      <c r="P273" s="10">
        <v>0</v>
      </c>
    </row>
    <row r="274" spans="1:16" ht="18" customHeight="1" x14ac:dyDescent="0.15">
      <c r="A274" s="23" t="s">
        <v>548</v>
      </c>
      <c r="B274" s="33" t="s">
        <v>550</v>
      </c>
      <c r="C274" s="33" t="s">
        <v>549</v>
      </c>
      <c r="D274" s="508" t="s">
        <v>2271</v>
      </c>
      <c r="E274" s="509"/>
      <c r="F274" s="510"/>
      <c r="G274" s="33" t="s">
        <v>70</v>
      </c>
      <c r="H274" s="34" t="s">
        <v>1620</v>
      </c>
      <c r="I274" s="197" t="s">
        <v>1883</v>
      </c>
      <c r="J274" s="34" t="s">
        <v>1619</v>
      </c>
      <c r="K274" s="35">
        <v>395</v>
      </c>
      <c r="L274" s="146"/>
      <c r="M274" s="35">
        <v>170</v>
      </c>
      <c r="N274" s="147"/>
      <c r="O274" s="151"/>
      <c r="P274" s="10">
        <v>0</v>
      </c>
    </row>
    <row r="275" spans="1:16" ht="18" customHeight="1" x14ac:dyDescent="0.15">
      <c r="A275" s="23" t="s">
        <v>559</v>
      </c>
      <c r="B275" s="24"/>
      <c r="C275" s="25" t="s">
        <v>560</v>
      </c>
      <c r="D275" s="403" t="s">
        <v>2217</v>
      </c>
      <c r="E275" s="404"/>
      <c r="F275" s="405"/>
      <c r="G275" s="25"/>
      <c r="H275" s="25"/>
      <c r="I275" s="195"/>
      <c r="J275" s="24" t="s">
        <v>67</v>
      </c>
      <c r="K275" s="26">
        <f>SUM(SUMIFS(K276:K278,$G276:$G278,{"0","1"}))</f>
        <v>1350</v>
      </c>
      <c r="L275" s="231">
        <f>SUM(SUMIFS(L276:L278,$G276:$G278,{"0","1"}))</f>
        <v>0</v>
      </c>
      <c r="M275" s="26">
        <f>SUM(SUMIFS(M276:M278,$G276:$G278,{"0","1"}))</f>
        <v>400</v>
      </c>
      <c r="N275" s="41">
        <f>SUM(SUMIFS(N276:N278,$G276:$G278,{"0","1"}))</f>
        <v>0</v>
      </c>
      <c r="O275" s="232"/>
      <c r="P275" s="10">
        <v>2</v>
      </c>
    </row>
    <row r="276" spans="1:16" ht="18" customHeight="1" x14ac:dyDescent="0.15">
      <c r="A276" s="23" t="s">
        <v>559</v>
      </c>
      <c r="B276" s="33" t="s">
        <v>561</v>
      </c>
      <c r="C276" s="33" t="s">
        <v>560</v>
      </c>
      <c r="D276" s="505" t="s">
        <v>2290</v>
      </c>
      <c r="E276" s="506"/>
      <c r="F276" s="507"/>
      <c r="G276" s="33" t="s">
        <v>70</v>
      </c>
      <c r="H276" s="34" t="s">
        <v>562</v>
      </c>
      <c r="I276" s="197" t="s">
        <v>1884</v>
      </c>
      <c r="J276" s="34" t="s">
        <v>563</v>
      </c>
      <c r="K276" s="35">
        <v>340</v>
      </c>
      <c r="L276" s="146"/>
      <c r="M276" s="35">
        <v>100</v>
      </c>
      <c r="N276" s="147"/>
      <c r="O276" s="151"/>
      <c r="P276" s="10">
        <v>0</v>
      </c>
    </row>
    <row r="277" spans="1:16" ht="18" customHeight="1" x14ac:dyDescent="0.15">
      <c r="A277" s="23" t="s">
        <v>559</v>
      </c>
      <c r="B277" s="33" t="s">
        <v>561</v>
      </c>
      <c r="C277" s="33" t="s">
        <v>560</v>
      </c>
      <c r="D277" s="505" t="s">
        <v>2290</v>
      </c>
      <c r="E277" s="506"/>
      <c r="F277" s="507"/>
      <c r="G277" s="33" t="s">
        <v>70</v>
      </c>
      <c r="H277" s="34" t="s">
        <v>564</v>
      </c>
      <c r="I277" s="197" t="s">
        <v>1885</v>
      </c>
      <c r="J277" s="34" t="s">
        <v>565</v>
      </c>
      <c r="K277" s="35">
        <v>345</v>
      </c>
      <c r="L277" s="146"/>
      <c r="M277" s="35">
        <v>100</v>
      </c>
      <c r="N277" s="147"/>
      <c r="O277" s="149"/>
      <c r="P277" s="10">
        <v>0</v>
      </c>
    </row>
    <row r="278" spans="1:16" ht="18" customHeight="1" x14ac:dyDescent="0.15">
      <c r="A278" s="23" t="s">
        <v>559</v>
      </c>
      <c r="B278" s="33" t="s">
        <v>561</v>
      </c>
      <c r="C278" s="33" t="s">
        <v>560</v>
      </c>
      <c r="D278" s="505" t="s">
        <v>2290</v>
      </c>
      <c r="E278" s="506"/>
      <c r="F278" s="507"/>
      <c r="G278" s="33" t="s">
        <v>70</v>
      </c>
      <c r="H278" s="34" t="s">
        <v>566</v>
      </c>
      <c r="I278" s="197" t="s">
        <v>1886</v>
      </c>
      <c r="J278" s="34" t="s">
        <v>567</v>
      </c>
      <c r="K278" s="35">
        <v>665</v>
      </c>
      <c r="L278" s="146"/>
      <c r="M278" s="35">
        <v>200</v>
      </c>
      <c r="N278" s="147"/>
      <c r="O278" s="149"/>
      <c r="P278" s="10">
        <v>0</v>
      </c>
    </row>
    <row r="279" spans="1:16" ht="18" customHeight="1" x14ac:dyDescent="0.15">
      <c r="A279" s="23" t="s">
        <v>568</v>
      </c>
      <c r="B279" s="24"/>
      <c r="C279" s="25" t="s">
        <v>569</v>
      </c>
      <c r="D279" s="403" t="s">
        <v>2218</v>
      </c>
      <c r="E279" s="404"/>
      <c r="F279" s="405"/>
      <c r="G279" s="25"/>
      <c r="H279" s="25"/>
      <c r="I279" s="195"/>
      <c r="J279" s="24" t="s">
        <v>67</v>
      </c>
      <c r="K279" s="26">
        <f>SUM(SUMIFS(K280:K291,$G280:$G291,{"0","1"}))</f>
        <v>3690</v>
      </c>
      <c r="L279" s="231">
        <f>SUM(SUMIFS(L280:L291,$G280:$G291,{"0","1"}))</f>
        <v>0</v>
      </c>
      <c r="M279" s="26">
        <f>SUM(SUMIFS(M280:M291,$G280:$G291,{"0","1"}))</f>
        <v>840</v>
      </c>
      <c r="N279" s="41">
        <f>SUM(SUMIFS(N280:N291,$G280:$G291,{"0","1"}))</f>
        <v>0</v>
      </c>
      <c r="O279" s="42"/>
      <c r="P279" s="10">
        <v>2</v>
      </c>
    </row>
    <row r="280" spans="1:16" ht="18" customHeight="1" x14ac:dyDescent="0.15">
      <c r="A280" s="23" t="s">
        <v>568</v>
      </c>
      <c r="B280" s="33" t="s">
        <v>570</v>
      </c>
      <c r="C280" s="33" t="s">
        <v>569</v>
      </c>
      <c r="D280" s="502" t="s">
        <v>2272</v>
      </c>
      <c r="E280" s="503"/>
      <c r="F280" s="504"/>
      <c r="G280" s="33" t="s">
        <v>70</v>
      </c>
      <c r="H280" s="34" t="s">
        <v>571</v>
      </c>
      <c r="I280" s="197" t="s">
        <v>1887</v>
      </c>
      <c r="J280" s="34" t="s">
        <v>572</v>
      </c>
      <c r="K280" s="35">
        <v>330</v>
      </c>
      <c r="L280" s="146"/>
      <c r="M280" s="35">
        <v>100</v>
      </c>
      <c r="N280" s="147"/>
      <c r="O280" s="149"/>
      <c r="P280" s="10">
        <v>0</v>
      </c>
    </row>
    <row r="281" spans="1:16" ht="18" customHeight="1" x14ac:dyDescent="0.15">
      <c r="A281" s="23" t="s">
        <v>568</v>
      </c>
      <c r="B281" s="33" t="s">
        <v>570</v>
      </c>
      <c r="C281" s="33" t="s">
        <v>569</v>
      </c>
      <c r="D281" s="502" t="s">
        <v>2272</v>
      </c>
      <c r="E281" s="503"/>
      <c r="F281" s="504"/>
      <c r="G281" s="33" t="s">
        <v>70</v>
      </c>
      <c r="H281" s="34" t="s">
        <v>573</v>
      </c>
      <c r="I281" s="197" t="s">
        <v>1888</v>
      </c>
      <c r="J281" s="34" t="s">
        <v>574</v>
      </c>
      <c r="K281" s="35">
        <v>175</v>
      </c>
      <c r="L281" s="146"/>
      <c r="M281" s="35">
        <v>50</v>
      </c>
      <c r="N281" s="147"/>
      <c r="O281" s="149"/>
      <c r="P281" s="10">
        <v>0</v>
      </c>
    </row>
    <row r="282" spans="1:16" ht="18" customHeight="1" x14ac:dyDescent="0.15">
      <c r="A282" s="23" t="s">
        <v>568</v>
      </c>
      <c r="B282" s="33" t="s">
        <v>570</v>
      </c>
      <c r="C282" s="33" t="s">
        <v>569</v>
      </c>
      <c r="D282" s="502" t="s">
        <v>2272</v>
      </c>
      <c r="E282" s="503"/>
      <c r="F282" s="504"/>
      <c r="G282" s="33" t="s">
        <v>70</v>
      </c>
      <c r="H282" s="34" t="s">
        <v>575</v>
      </c>
      <c r="I282" s="197" t="s">
        <v>1889</v>
      </c>
      <c r="J282" s="92" t="s">
        <v>576</v>
      </c>
      <c r="K282" s="93">
        <v>0</v>
      </c>
      <c r="L282" s="287"/>
      <c r="M282" s="93">
        <v>50</v>
      </c>
      <c r="N282" s="226"/>
      <c r="O282" s="270" t="s">
        <v>2508</v>
      </c>
      <c r="P282" s="10">
        <v>0</v>
      </c>
    </row>
    <row r="283" spans="1:16" ht="18" customHeight="1" x14ac:dyDescent="0.15">
      <c r="A283" s="23" t="s">
        <v>568</v>
      </c>
      <c r="B283" s="33" t="s">
        <v>570</v>
      </c>
      <c r="C283" s="33" t="s">
        <v>569</v>
      </c>
      <c r="D283" s="502" t="s">
        <v>2272</v>
      </c>
      <c r="E283" s="503"/>
      <c r="F283" s="504"/>
      <c r="G283" s="33" t="s">
        <v>70</v>
      </c>
      <c r="H283" s="34" t="s">
        <v>577</v>
      </c>
      <c r="I283" s="197" t="s">
        <v>1890</v>
      </c>
      <c r="J283" s="34" t="s">
        <v>578</v>
      </c>
      <c r="K283" s="35">
        <v>325</v>
      </c>
      <c r="L283" s="146"/>
      <c r="M283" s="35">
        <v>50</v>
      </c>
      <c r="N283" s="147"/>
      <c r="O283" s="151"/>
      <c r="P283" s="10">
        <v>0</v>
      </c>
    </row>
    <row r="284" spans="1:16" ht="18" customHeight="1" x14ac:dyDescent="0.15">
      <c r="A284" s="23" t="s">
        <v>568</v>
      </c>
      <c r="B284" s="33" t="s">
        <v>570</v>
      </c>
      <c r="C284" s="33" t="s">
        <v>569</v>
      </c>
      <c r="D284" s="502" t="s">
        <v>2272</v>
      </c>
      <c r="E284" s="503"/>
      <c r="F284" s="504"/>
      <c r="G284" s="33" t="s">
        <v>70</v>
      </c>
      <c r="H284" s="34" t="s">
        <v>579</v>
      </c>
      <c r="I284" s="197" t="s">
        <v>1891</v>
      </c>
      <c r="J284" s="34" t="s">
        <v>580</v>
      </c>
      <c r="K284" s="35">
        <v>435</v>
      </c>
      <c r="L284" s="146"/>
      <c r="M284" s="35">
        <v>50</v>
      </c>
      <c r="N284" s="147"/>
      <c r="O284" s="150"/>
      <c r="P284" s="10">
        <v>0</v>
      </c>
    </row>
    <row r="285" spans="1:16" ht="18" customHeight="1" x14ac:dyDescent="0.15">
      <c r="A285" s="23" t="s">
        <v>568</v>
      </c>
      <c r="B285" s="33" t="s">
        <v>570</v>
      </c>
      <c r="C285" s="33" t="s">
        <v>569</v>
      </c>
      <c r="D285" s="502" t="s">
        <v>2272</v>
      </c>
      <c r="E285" s="503"/>
      <c r="F285" s="504"/>
      <c r="G285" s="33" t="s">
        <v>70</v>
      </c>
      <c r="H285" s="34" t="s">
        <v>581</v>
      </c>
      <c r="I285" s="197" t="s">
        <v>1892</v>
      </c>
      <c r="J285" s="34" t="s">
        <v>582</v>
      </c>
      <c r="K285" s="35">
        <v>305</v>
      </c>
      <c r="L285" s="146"/>
      <c r="M285" s="35">
        <v>40</v>
      </c>
      <c r="N285" s="147"/>
      <c r="O285" s="149"/>
      <c r="P285" s="10">
        <v>0</v>
      </c>
    </row>
    <row r="286" spans="1:16" ht="18" customHeight="1" x14ac:dyDescent="0.15">
      <c r="A286" s="23" t="s">
        <v>568</v>
      </c>
      <c r="B286" s="33" t="s">
        <v>570</v>
      </c>
      <c r="C286" s="33" t="s">
        <v>569</v>
      </c>
      <c r="D286" s="502" t="s">
        <v>2272</v>
      </c>
      <c r="E286" s="503"/>
      <c r="F286" s="504"/>
      <c r="G286" s="33" t="s">
        <v>70</v>
      </c>
      <c r="H286" s="34" t="s">
        <v>583</v>
      </c>
      <c r="I286" s="197" t="s">
        <v>1893</v>
      </c>
      <c r="J286" s="34" t="s">
        <v>584</v>
      </c>
      <c r="K286" s="35">
        <v>295</v>
      </c>
      <c r="L286" s="146"/>
      <c r="M286" s="35">
        <v>50</v>
      </c>
      <c r="N286" s="147"/>
      <c r="O286" s="149"/>
      <c r="P286" s="10">
        <v>0</v>
      </c>
    </row>
    <row r="287" spans="1:16" ht="18" customHeight="1" x14ac:dyDescent="0.15">
      <c r="A287" s="23" t="s">
        <v>568</v>
      </c>
      <c r="B287" s="33" t="s">
        <v>570</v>
      </c>
      <c r="C287" s="33" t="s">
        <v>569</v>
      </c>
      <c r="D287" s="502" t="s">
        <v>2272</v>
      </c>
      <c r="E287" s="503"/>
      <c r="F287" s="504"/>
      <c r="G287" s="33" t="s">
        <v>70</v>
      </c>
      <c r="H287" s="34" t="s">
        <v>585</v>
      </c>
      <c r="I287" s="197" t="s">
        <v>1894</v>
      </c>
      <c r="J287" s="34" t="s">
        <v>586</v>
      </c>
      <c r="K287" s="35">
        <v>310</v>
      </c>
      <c r="L287" s="146"/>
      <c r="M287" s="35">
        <v>110</v>
      </c>
      <c r="N287" s="147"/>
      <c r="O287" s="149"/>
      <c r="P287" s="10">
        <v>0</v>
      </c>
    </row>
    <row r="288" spans="1:16" ht="18" customHeight="1" x14ac:dyDescent="0.15">
      <c r="A288" s="23" t="s">
        <v>568</v>
      </c>
      <c r="B288" s="33" t="s">
        <v>570</v>
      </c>
      <c r="C288" s="33" t="s">
        <v>569</v>
      </c>
      <c r="D288" s="502" t="s">
        <v>2272</v>
      </c>
      <c r="E288" s="503"/>
      <c r="F288" s="504"/>
      <c r="G288" s="33" t="s">
        <v>70</v>
      </c>
      <c r="H288" s="34" t="s">
        <v>587</v>
      </c>
      <c r="I288" s="197" t="s">
        <v>1895</v>
      </c>
      <c r="J288" s="34" t="s">
        <v>588</v>
      </c>
      <c r="K288" s="35">
        <v>475</v>
      </c>
      <c r="L288" s="146"/>
      <c r="M288" s="35">
        <v>160</v>
      </c>
      <c r="N288" s="147"/>
      <c r="O288" s="149"/>
      <c r="P288" s="10">
        <v>0</v>
      </c>
    </row>
    <row r="289" spans="1:16" ht="18" customHeight="1" x14ac:dyDescent="0.15">
      <c r="A289" s="23" t="s">
        <v>568</v>
      </c>
      <c r="B289" s="33" t="s">
        <v>570</v>
      </c>
      <c r="C289" s="33" t="s">
        <v>569</v>
      </c>
      <c r="D289" s="502" t="s">
        <v>2272</v>
      </c>
      <c r="E289" s="503"/>
      <c r="F289" s="504"/>
      <c r="G289" s="33" t="s">
        <v>70</v>
      </c>
      <c r="H289" s="34" t="s">
        <v>589</v>
      </c>
      <c r="I289" s="197" t="s">
        <v>1896</v>
      </c>
      <c r="J289" s="34" t="s">
        <v>590</v>
      </c>
      <c r="K289" s="35">
        <v>655</v>
      </c>
      <c r="L289" s="146"/>
      <c r="M289" s="35">
        <v>100</v>
      </c>
      <c r="N289" s="147"/>
      <c r="O289" s="270" t="s">
        <v>2509</v>
      </c>
      <c r="P289" s="10">
        <v>0</v>
      </c>
    </row>
    <row r="290" spans="1:16" ht="18" customHeight="1" x14ac:dyDescent="0.15">
      <c r="A290" s="23" t="s">
        <v>568</v>
      </c>
      <c r="B290" s="33" t="s">
        <v>570</v>
      </c>
      <c r="C290" s="33" t="s">
        <v>569</v>
      </c>
      <c r="D290" s="502" t="s">
        <v>2272</v>
      </c>
      <c r="E290" s="503"/>
      <c r="F290" s="504"/>
      <c r="G290" s="33" t="s">
        <v>70</v>
      </c>
      <c r="H290" s="34" t="s">
        <v>591</v>
      </c>
      <c r="I290" s="197" t="s">
        <v>1897</v>
      </c>
      <c r="J290" s="34" t="s">
        <v>592</v>
      </c>
      <c r="K290" s="35">
        <v>70</v>
      </c>
      <c r="L290" s="146"/>
      <c r="M290" s="35">
        <v>30</v>
      </c>
      <c r="N290" s="147"/>
      <c r="O290" s="149"/>
      <c r="P290" s="10">
        <v>0</v>
      </c>
    </row>
    <row r="291" spans="1:16" ht="18" customHeight="1" x14ac:dyDescent="0.15">
      <c r="A291" s="23" t="s">
        <v>568</v>
      </c>
      <c r="B291" s="33" t="s">
        <v>570</v>
      </c>
      <c r="C291" s="33" t="s">
        <v>569</v>
      </c>
      <c r="D291" s="502" t="s">
        <v>2272</v>
      </c>
      <c r="E291" s="503"/>
      <c r="F291" s="504"/>
      <c r="G291" s="33" t="s">
        <v>70</v>
      </c>
      <c r="H291" s="34" t="s">
        <v>593</v>
      </c>
      <c r="I291" s="197" t="s">
        <v>1898</v>
      </c>
      <c r="J291" s="34" t="s">
        <v>594</v>
      </c>
      <c r="K291" s="35">
        <v>315</v>
      </c>
      <c r="L291" s="146"/>
      <c r="M291" s="35">
        <v>50</v>
      </c>
      <c r="N291" s="147"/>
      <c r="O291" s="149"/>
      <c r="P291" s="10">
        <v>0</v>
      </c>
    </row>
    <row r="292" spans="1:16" ht="18" customHeight="1" x14ac:dyDescent="0.15">
      <c r="A292" s="23" t="s">
        <v>595</v>
      </c>
      <c r="B292" s="24"/>
      <c r="C292" s="25" t="s">
        <v>596</v>
      </c>
      <c r="D292" s="403" t="s">
        <v>2219</v>
      </c>
      <c r="E292" s="404"/>
      <c r="F292" s="405"/>
      <c r="G292" s="25"/>
      <c r="H292" s="25"/>
      <c r="I292" s="195"/>
      <c r="J292" s="229" t="s">
        <v>67</v>
      </c>
      <c r="K292" s="230">
        <f>SUM(SUMIFS(K293:K336,$G293:$G336,{"0","1"}))</f>
        <v>9105</v>
      </c>
      <c r="L292" s="231">
        <f>SUM(SUMIFS(L293:L336,$G293:$G336,{"0","1"}))</f>
        <v>0</v>
      </c>
      <c r="M292" s="26">
        <f>SUM(SUMIFS(M293:M336,$G293:$G336,{"0","1"}))</f>
        <v>2535</v>
      </c>
      <c r="N292" s="41">
        <f>SUM(SUMIFS(N293:N336,$G293:$G336,{"0","1"}))</f>
        <v>0</v>
      </c>
      <c r="O292" s="42"/>
      <c r="P292" s="10">
        <v>2</v>
      </c>
    </row>
    <row r="293" spans="1:16" ht="18" customHeight="1" x14ac:dyDescent="0.15">
      <c r="A293" s="23" t="s">
        <v>595</v>
      </c>
      <c r="B293" s="27" t="s">
        <v>597</v>
      </c>
      <c r="C293" s="28" t="s">
        <v>596</v>
      </c>
      <c r="D293" s="409" t="s">
        <v>2240</v>
      </c>
      <c r="E293" s="410"/>
      <c r="F293" s="411"/>
      <c r="G293" s="29"/>
      <c r="H293" s="29"/>
      <c r="I293" s="196"/>
      <c r="J293" s="300" t="s">
        <v>69</v>
      </c>
      <c r="K293" s="301">
        <f>SUM(SUMIFS(K294:K310,$G294:$G310,{"0","1"}))</f>
        <v>5845</v>
      </c>
      <c r="L293" s="267">
        <f>SUM(SUMIFS(L294:L310,$G294:$G310,{"0","1"}))</f>
        <v>0</v>
      </c>
      <c r="M293" s="30">
        <f>SUM(SUMIFS(M294:M310,$G294:$G310,{"0","1"}))</f>
        <v>1795</v>
      </c>
      <c r="N293" s="31">
        <f>SUM(SUMIFS(N294:N310,$G294:$G310,{"0","1"}))</f>
        <v>0</v>
      </c>
      <c r="O293" s="32"/>
      <c r="P293" s="10">
        <v>3</v>
      </c>
    </row>
    <row r="294" spans="1:16" ht="18" customHeight="1" x14ac:dyDescent="0.15">
      <c r="A294" s="23" t="s">
        <v>595</v>
      </c>
      <c r="B294" s="33" t="s">
        <v>597</v>
      </c>
      <c r="C294" s="33" t="s">
        <v>596</v>
      </c>
      <c r="D294" s="499" t="s">
        <v>2273</v>
      </c>
      <c r="E294" s="500"/>
      <c r="F294" s="501"/>
      <c r="G294" s="33" t="s">
        <v>70</v>
      </c>
      <c r="H294" s="34" t="s">
        <v>598</v>
      </c>
      <c r="I294" s="197" t="s">
        <v>1899</v>
      </c>
      <c r="J294" s="89" t="s">
        <v>599</v>
      </c>
      <c r="K294" s="90">
        <v>110</v>
      </c>
      <c r="L294" s="146"/>
      <c r="M294" s="35">
        <v>45</v>
      </c>
      <c r="N294" s="147"/>
      <c r="O294" s="149"/>
      <c r="P294" s="10">
        <v>0</v>
      </c>
    </row>
    <row r="295" spans="1:16" ht="18" customHeight="1" x14ac:dyDescent="0.15">
      <c r="A295" s="23" t="s">
        <v>595</v>
      </c>
      <c r="B295" s="33" t="s">
        <v>597</v>
      </c>
      <c r="C295" s="33" t="s">
        <v>596</v>
      </c>
      <c r="D295" s="499" t="s">
        <v>2273</v>
      </c>
      <c r="E295" s="500"/>
      <c r="F295" s="501"/>
      <c r="G295" s="33" t="s">
        <v>70</v>
      </c>
      <c r="H295" s="34" t="s">
        <v>600</v>
      </c>
      <c r="I295" s="197" t="s">
        <v>1900</v>
      </c>
      <c r="J295" s="89" t="s">
        <v>601</v>
      </c>
      <c r="K295" s="90">
        <v>220</v>
      </c>
      <c r="L295" s="146"/>
      <c r="M295" s="35">
        <v>50</v>
      </c>
      <c r="N295" s="147"/>
      <c r="O295" s="151"/>
      <c r="P295" s="10">
        <v>0</v>
      </c>
    </row>
    <row r="296" spans="1:16" ht="18" customHeight="1" x14ac:dyDescent="0.15">
      <c r="A296" s="23" t="s">
        <v>595</v>
      </c>
      <c r="B296" s="33" t="s">
        <v>597</v>
      </c>
      <c r="C296" s="33" t="s">
        <v>596</v>
      </c>
      <c r="D296" s="499" t="s">
        <v>2273</v>
      </c>
      <c r="E296" s="500"/>
      <c r="F296" s="501"/>
      <c r="G296" s="33" t="s">
        <v>70</v>
      </c>
      <c r="H296" s="34" t="s">
        <v>602</v>
      </c>
      <c r="I296" s="197" t="s">
        <v>1901</v>
      </c>
      <c r="J296" s="89" t="s">
        <v>603</v>
      </c>
      <c r="K296" s="90">
        <v>85</v>
      </c>
      <c r="L296" s="146"/>
      <c r="M296" s="35">
        <v>0</v>
      </c>
      <c r="N296" s="147"/>
      <c r="O296" s="151"/>
      <c r="P296" s="10">
        <v>0</v>
      </c>
    </row>
    <row r="297" spans="1:16" ht="18" customHeight="1" x14ac:dyDescent="0.15">
      <c r="A297" s="23" t="s">
        <v>595</v>
      </c>
      <c r="B297" s="33" t="s">
        <v>597</v>
      </c>
      <c r="C297" s="33" t="s">
        <v>596</v>
      </c>
      <c r="D297" s="499" t="s">
        <v>2273</v>
      </c>
      <c r="E297" s="500"/>
      <c r="F297" s="501"/>
      <c r="G297" s="33" t="s">
        <v>70</v>
      </c>
      <c r="H297" s="34" t="s">
        <v>604</v>
      </c>
      <c r="I297" s="197" t="s">
        <v>1902</v>
      </c>
      <c r="J297" s="34" t="s">
        <v>605</v>
      </c>
      <c r="K297" s="35">
        <v>595</v>
      </c>
      <c r="L297" s="146"/>
      <c r="M297" s="35">
        <v>320</v>
      </c>
      <c r="N297" s="147"/>
      <c r="O297" s="149"/>
      <c r="P297" s="10">
        <v>0</v>
      </c>
    </row>
    <row r="298" spans="1:16" ht="18" customHeight="1" x14ac:dyDescent="0.15">
      <c r="A298" s="23" t="s">
        <v>595</v>
      </c>
      <c r="B298" s="33" t="s">
        <v>597</v>
      </c>
      <c r="C298" s="33" t="s">
        <v>596</v>
      </c>
      <c r="D298" s="499" t="s">
        <v>2273</v>
      </c>
      <c r="E298" s="500"/>
      <c r="F298" s="501"/>
      <c r="G298" s="33" t="s">
        <v>70</v>
      </c>
      <c r="H298" s="34" t="s">
        <v>606</v>
      </c>
      <c r="I298" s="197" t="s">
        <v>1903</v>
      </c>
      <c r="J298" s="34" t="s">
        <v>607</v>
      </c>
      <c r="K298" s="35">
        <v>760</v>
      </c>
      <c r="L298" s="146"/>
      <c r="M298" s="35">
        <v>370</v>
      </c>
      <c r="N298" s="147"/>
      <c r="O298" s="270"/>
      <c r="P298" s="10">
        <v>0</v>
      </c>
    </row>
    <row r="299" spans="1:16" ht="18" customHeight="1" x14ac:dyDescent="0.15">
      <c r="A299" s="23" t="s">
        <v>595</v>
      </c>
      <c r="B299" s="33" t="s">
        <v>597</v>
      </c>
      <c r="C299" s="33" t="s">
        <v>596</v>
      </c>
      <c r="D299" s="499" t="s">
        <v>2273</v>
      </c>
      <c r="E299" s="500"/>
      <c r="F299" s="501"/>
      <c r="G299" s="33" t="s">
        <v>70</v>
      </c>
      <c r="H299" s="34" t="s">
        <v>608</v>
      </c>
      <c r="I299" s="197" t="s">
        <v>1904</v>
      </c>
      <c r="J299" s="34" t="s">
        <v>609</v>
      </c>
      <c r="K299" s="35">
        <v>195</v>
      </c>
      <c r="L299" s="146"/>
      <c r="M299" s="35">
        <v>0</v>
      </c>
      <c r="N299" s="147"/>
      <c r="O299" s="151"/>
      <c r="P299" s="10">
        <v>0</v>
      </c>
    </row>
    <row r="300" spans="1:16" ht="18" customHeight="1" x14ac:dyDescent="0.15">
      <c r="A300" s="23" t="s">
        <v>595</v>
      </c>
      <c r="B300" s="33" t="s">
        <v>597</v>
      </c>
      <c r="C300" s="33" t="s">
        <v>596</v>
      </c>
      <c r="D300" s="499" t="s">
        <v>2273</v>
      </c>
      <c r="E300" s="500"/>
      <c r="F300" s="501"/>
      <c r="G300" s="33" t="s">
        <v>70</v>
      </c>
      <c r="H300" s="34" t="s">
        <v>610</v>
      </c>
      <c r="I300" s="197" t="s">
        <v>1905</v>
      </c>
      <c r="J300" s="34" t="s">
        <v>611</v>
      </c>
      <c r="K300" s="35">
        <v>355</v>
      </c>
      <c r="L300" s="146"/>
      <c r="M300" s="35">
        <v>160</v>
      </c>
      <c r="N300" s="147"/>
      <c r="O300" s="270" t="s">
        <v>2522</v>
      </c>
      <c r="P300" s="10">
        <v>0</v>
      </c>
    </row>
    <row r="301" spans="1:16" ht="18" customHeight="1" x14ac:dyDescent="0.15">
      <c r="A301" s="23" t="s">
        <v>595</v>
      </c>
      <c r="B301" s="33" t="s">
        <v>597</v>
      </c>
      <c r="C301" s="33" t="s">
        <v>596</v>
      </c>
      <c r="D301" s="499" t="s">
        <v>2273</v>
      </c>
      <c r="E301" s="500"/>
      <c r="F301" s="501"/>
      <c r="G301" s="33" t="s">
        <v>70</v>
      </c>
      <c r="H301" s="34" t="s">
        <v>612</v>
      </c>
      <c r="I301" s="197" t="s">
        <v>1906</v>
      </c>
      <c r="J301" s="34" t="s">
        <v>613</v>
      </c>
      <c r="K301" s="35">
        <v>680</v>
      </c>
      <c r="L301" s="146"/>
      <c r="M301" s="35">
        <v>120</v>
      </c>
      <c r="N301" s="147"/>
      <c r="O301" s="270" t="s">
        <v>2523</v>
      </c>
      <c r="P301" s="10">
        <v>0</v>
      </c>
    </row>
    <row r="302" spans="1:16" ht="18" customHeight="1" x14ac:dyDescent="0.15">
      <c r="A302" s="23" t="s">
        <v>595</v>
      </c>
      <c r="B302" s="33" t="s">
        <v>597</v>
      </c>
      <c r="C302" s="33" t="s">
        <v>596</v>
      </c>
      <c r="D302" s="499" t="s">
        <v>2273</v>
      </c>
      <c r="E302" s="500"/>
      <c r="F302" s="501"/>
      <c r="G302" s="33" t="s">
        <v>70</v>
      </c>
      <c r="H302" s="34" t="s">
        <v>614</v>
      </c>
      <c r="I302" s="197" t="s">
        <v>1907</v>
      </c>
      <c r="J302" s="34" t="s">
        <v>615</v>
      </c>
      <c r="K302" s="35">
        <v>675</v>
      </c>
      <c r="L302" s="146"/>
      <c r="M302" s="35">
        <v>195</v>
      </c>
      <c r="N302" s="147"/>
      <c r="O302" s="151" t="s">
        <v>2495</v>
      </c>
      <c r="P302" s="10">
        <v>0</v>
      </c>
    </row>
    <row r="303" spans="1:16" ht="18" customHeight="1" x14ac:dyDescent="0.15">
      <c r="A303" s="23" t="s">
        <v>595</v>
      </c>
      <c r="B303" s="33" t="s">
        <v>597</v>
      </c>
      <c r="C303" s="33" t="s">
        <v>596</v>
      </c>
      <c r="D303" s="499" t="s">
        <v>2273</v>
      </c>
      <c r="E303" s="500"/>
      <c r="F303" s="501"/>
      <c r="G303" s="33" t="s">
        <v>70</v>
      </c>
      <c r="H303" s="34" t="s">
        <v>616</v>
      </c>
      <c r="I303" s="197" t="s">
        <v>1908</v>
      </c>
      <c r="J303" s="34" t="s">
        <v>617</v>
      </c>
      <c r="K303" s="35">
        <v>350</v>
      </c>
      <c r="L303" s="146"/>
      <c r="M303" s="35">
        <v>110</v>
      </c>
      <c r="N303" s="147"/>
      <c r="O303" s="151"/>
      <c r="P303" s="10">
        <v>0</v>
      </c>
    </row>
    <row r="304" spans="1:16" ht="18" customHeight="1" x14ac:dyDescent="0.15">
      <c r="A304" s="23" t="s">
        <v>595</v>
      </c>
      <c r="B304" s="33" t="s">
        <v>597</v>
      </c>
      <c r="C304" s="33" t="s">
        <v>596</v>
      </c>
      <c r="D304" s="499" t="s">
        <v>2273</v>
      </c>
      <c r="E304" s="500"/>
      <c r="F304" s="501"/>
      <c r="G304" s="33" t="s">
        <v>70</v>
      </c>
      <c r="H304" s="34" t="s">
        <v>618</v>
      </c>
      <c r="I304" s="197" t="s">
        <v>1909</v>
      </c>
      <c r="J304" s="34" t="s">
        <v>619</v>
      </c>
      <c r="K304" s="35">
        <v>160</v>
      </c>
      <c r="L304" s="146"/>
      <c r="M304" s="35">
        <v>0</v>
      </c>
      <c r="N304" s="147"/>
      <c r="O304" s="151"/>
      <c r="P304" s="10">
        <v>0</v>
      </c>
    </row>
    <row r="305" spans="1:16" ht="18" customHeight="1" x14ac:dyDescent="0.15">
      <c r="A305" s="23" t="s">
        <v>595</v>
      </c>
      <c r="B305" s="33" t="s">
        <v>597</v>
      </c>
      <c r="C305" s="33" t="s">
        <v>596</v>
      </c>
      <c r="D305" s="499" t="s">
        <v>2273</v>
      </c>
      <c r="E305" s="500"/>
      <c r="F305" s="501"/>
      <c r="G305" s="33" t="s">
        <v>70</v>
      </c>
      <c r="H305" s="34" t="s">
        <v>620</v>
      </c>
      <c r="I305" s="197" t="s">
        <v>1910</v>
      </c>
      <c r="J305" s="34" t="s">
        <v>621</v>
      </c>
      <c r="K305" s="35">
        <v>140</v>
      </c>
      <c r="L305" s="146"/>
      <c r="M305" s="35">
        <v>0</v>
      </c>
      <c r="N305" s="147"/>
      <c r="O305" s="151"/>
      <c r="P305" s="10">
        <v>0</v>
      </c>
    </row>
    <row r="306" spans="1:16" ht="18" customHeight="1" x14ac:dyDescent="0.15">
      <c r="A306" s="23" t="s">
        <v>595</v>
      </c>
      <c r="B306" s="33" t="s">
        <v>597</v>
      </c>
      <c r="C306" s="33" t="s">
        <v>596</v>
      </c>
      <c r="D306" s="499" t="s">
        <v>2273</v>
      </c>
      <c r="E306" s="500"/>
      <c r="F306" s="501"/>
      <c r="G306" s="33" t="s">
        <v>70</v>
      </c>
      <c r="H306" s="34" t="s">
        <v>622</v>
      </c>
      <c r="I306" s="197" t="s">
        <v>1911</v>
      </c>
      <c r="J306" s="92" t="s">
        <v>623</v>
      </c>
      <c r="K306" s="93">
        <v>0</v>
      </c>
      <c r="L306" s="146"/>
      <c r="M306" s="35">
        <v>0</v>
      </c>
      <c r="N306" s="147"/>
      <c r="O306" s="151" t="s">
        <v>2496</v>
      </c>
      <c r="P306" s="10">
        <v>0</v>
      </c>
    </row>
    <row r="307" spans="1:16" ht="18" customHeight="1" x14ac:dyDescent="0.15">
      <c r="A307" s="23" t="s">
        <v>595</v>
      </c>
      <c r="B307" s="33" t="s">
        <v>597</v>
      </c>
      <c r="C307" s="33" t="s">
        <v>596</v>
      </c>
      <c r="D307" s="499" t="s">
        <v>2273</v>
      </c>
      <c r="E307" s="500"/>
      <c r="F307" s="501"/>
      <c r="G307" s="33" t="s">
        <v>70</v>
      </c>
      <c r="H307" s="34" t="s">
        <v>624</v>
      </c>
      <c r="I307" s="197" t="s">
        <v>1912</v>
      </c>
      <c r="J307" s="89" t="s">
        <v>625</v>
      </c>
      <c r="K307" s="35">
        <v>1140</v>
      </c>
      <c r="L307" s="146"/>
      <c r="M307" s="35">
        <v>320</v>
      </c>
      <c r="N307" s="147"/>
      <c r="O307" s="151"/>
      <c r="P307" s="10">
        <v>0</v>
      </c>
    </row>
    <row r="308" spans="1:16" ht="18" customHeight="1" x14ac:dyDescent="0.15">
      <c r="A308" s="23" t="s">
        <v>595</v>
      </c>
      <c r="B308" s="33" t="s">
        <v>597</v>
      </c>
      <c r="C308" s="33" t="s">
        <v>596</v>
      </c>
      <c r="D308" s="499" t="s">
        <v>2273</v>
      </c>
      <c r="E308" s="500"/>
      <c r="F308" s="501"/>
      <c r="G308" s="33" t="s">
        <v>70</v>
      </c>
      <c r="H308" s="34" t="s">
        <v>626</v>
      </c>
      <c r="I308" s="197" t="s">
        <v>1913</v>
      </c>
      <c r="J308" s="34" t="s">
        <v>627</v>
      </c>
      <c r="K308" s="35">
        <v>245</v>
      </c>
      <c r="L308" s="146"/>
      <c r="M308" s="35">
        <v>105</v>
      </c>
      <c r="N308" s="147"/>
      <c r="O308" s="151"/>
      <c r="P308" s="10">
        <v>0</v>
      </c>
    </row>
    <row r="309" spans="1:16" ht="18" hidden="1" customHeight="1" x14ac:dyDescent="0.15">
      <c r="A309" s="23" t="s">
        <v>595</v>
      </c>
      <c r="B309" s="33" t="s">
        <v>597</v>
      </c>
      <c r="C309" s="33" t="s">
        <v>596</v>
      </c>
      <c r="D309" s="499" t="s">
        <v>2273</v>
      </c>
      <c r="E309" s="500"/>
      <c r="F309" s="501"/>
      <c r="G309" s="33" t="s">
        <v>70</v>
      </c>
      <c r="H309" s="34" t="s">
        <v>628</v>
      </c>
      <c r="I309" s="198" t="s">
        <v>1914</v>
      </c>
      <c r="J309" s="92" t="s">
        <v>629</v>
      </c>
      <c r="K309" s="93">
        <v>0</v>
      </c>
      <c r="L309" s="146"/>
      <c r="M309" s="35">
        <v>0</v>
      </c>
      <c r="N309" s="147"/>
      <c r="O309" s="191"/>
      <c r="P309" s="10">
        <v>0</v>
      </c>
    </row>
    <row r="310" spans="1:16" ht="18" customHeight="1" x14ac:dyDescent="0.15">
      <c r="A310" s="23" t="s">
        <v>595</v>
      </c>
      <c r="B310" s="33" t="s">
        <v>597</v>
      </c>
      <c r="C310" s="33" t="s">
        <v>596</v>
      </c>
      <c r="D310" s="499" t="s">
        <v>2273</v>
      </c>
      <c r="E310" s="500"/>
      <c r="F310" s="501"/>
      <c r="G310" s="33" t="s">
        <v>70</v>
      </c>
      <c r="H310" s="34" t="s">
        <v>630</v>
      </c>
      <c r="I310" s="197" t="s">
        <v>1915</v>
      </c>
      <c r="J310" s="34" t="s">
        <v>631</v>
      </c>
      <c r="K310" s="35">
        <v>135</v>
      </c>
      <c r="L310" s="146"/>
      <c r="M310" s="35">
        <v>0</v>
      </c>
      <c r="N310" s="147"/>
      <c r="O310" s="151"/>
      <c r="P310" s="10">
        <v>0</v>
      </c>
    </row>
    <row r="311" spans="1:16" ht="18" customHeight="1" x14ac:dyDescent="0.15">
      <c r="A311" s="23" t="s">
        <v>595</v>
      </c>
      <c r="B311" s="27" t="s">
        <v>597</v>
      </c>
      <c r="C311" s="28" t="s">
        <v>632</v>
      </c>
      <c r="D311" s="409" t="s">
        <v>2241</v>
      </c>
      <c r="E311" s="410"/>
      <c r="F311" s="411"/>
      <c r="G311" s="29"/>
      <c r="H311" s="29"/>
      <c r="I311" s="196"/>
      <c r="J311" s="29" t="s">
        <v>69</v>
      </c>
      <c r="K311" s="30">
        <f>SUM(SUMIFS(K312:K318,$G312:$G318,{"0","1"}))</f>
        <v>940</v>
      </c>
      <c r="L311" s="267">
        <f>SUM(SUMIFS(L312:L318,$G312:$G318,{"0","1"}))</f>
        <v>0</v>
      </c>
      <c r="M311" s="30">
        <f>SUM(SUMIFS(M312:M318,$G312:$G318,{"0","1"}))</f>
        <v>180</v>
      </c>
      <c r="N311" s="31">
        <f>SUM(SUMIFS(N312:N318,$G312:$G318,{"0","1"}))</f>
        <v>0</v>
      </c>
      <c r="O311" s="260"/>
      <c r="P311" s="10">
        <v>3</v>
      </c>
    </row>
    <row r="312" spans="1:16" ht="18" customHeight="1" x14ac:dyDescent="0.15">
      <c r="A312" s="23" t="s">
        <v>595</v>
      </c>
      <c r="B312" s="33" t="s">
        <v>597</v>
      </c>
      <c r="C312" s="33" t="s">
        <v>632</v>
      </c>
      <c r="D312" s="496" t="s">
        <v>2274</v>
      </c>
      <c r="E312" s="497"/>
      <c r="F312" s="498"/>
      <c r="G312" s="33" t="s">
        <v>70</v>
      </c>
      <c r="H312" s="34" t="s">
        <v>633</v>
      </c>
      <c r="I312" s="197" t="s">
        <v>1916</v>
      </c>
      <c r="J312" s="34" t="s">
        <v>634</v>
      </c>
      <c r="K312" s="35">
        <v>190</v>
      </c>
      <c r="L312" s="146"/>
      <c r="M312" s="35">
        <v>0</v>
      </c>
      <c r="N312" s="147"/>
      <c r="O312" s="151"/>
      <c r="P312" s="10">
        <v>0</v>
      </c>
    </row>
    <row r="313" spans="1:16" ht="18" hidden="1" customHeight="1" x14ac:dyDescent="0.15">
      <c r="A313" s="23" t="s">
        <v>595</v>
      </c>
      <c r="B313" s="33" t="s">
        <v>597</v>
      </c>
      <c r="C313" s="33" t="s">
        <v>632</v>
      </c>
      <c r="D313" s="496" t="s">
        <v>2274</v>
      </c>
      <c r="E313" s="497"/>
      <c r="F313" s="498"/>
      <c r="G313" s="33" t="s">
        <v>70</v>
      </c>
      <c r="H313" s="34" t="s">
        <v>635</v>
      </c>
      <c r="I313" s="197" t="s">
        <v>1917</v>
      </c>
      <c r="J313" s="92" t="s">
        <v>636</v>
      </c>
      <c r="K313" s="93">
        <v>0</v>
      </c>
      <c r="L313" s="146"/>
      <c r="M313" s="35">
        <v>0</v>
      </c>
      <c r="N313" s="147"/>
      <c r="O313" s="151" t="s">
        <v>2349</v>
      </c>
      <c r="P313" s="10">
        <v>0</v>
      </c>
    </row>
    <row r="314" spans="1:16" ht="18" hidden="1" customHeight="1" x14ac:dyDescent="0.15">
      <c r="A314" s="23" t="s">
        <v>595</v>
      </c>
      <c r="B314" s="33" t="s">
        <v>597</v>
      </c>
      <c r="C314" s="33" t="s">
        <v>632</v>
      </c>
      <c r="D314" s="496" t="s">
        <v>2274</v>
      </c>
      <c r="E314" s="497"/>
      <c r="F314" s="498"/>
      <c r="G314" s="33" t="s">
        <v>70</v>
      </c>
      <c r="H314" s="34" t="s">
        <v>637</v>
      </c>
      <c r="I314" s="198" t="s">
        <v>1918</v>
      </c>
      <c r="J314" s="92" t="s">
        <v>638</v>
      </c>
      <c r="K314" s="93">
        <v>0</v>
      </c>
      <c r="L314" s="146"/>
      <c r="M314" s="35">
        <v>0</v>
      </c>
      <c r="N314" s="147"/>
      <c r="O314" s="191" t="s">
        <v>2332</v>
      </c>
      <c r="P314" s="10">
        <v>0</v>
      </c>
    </row>
    <row r="315" spans="1:16" ht="18" customHeight="1" x14ac:dyDescent="0.15">
      <c r="A315" s="23" t="s">
        <v>595</v>
      </c>
      <c r="B315" s="33" t="s">
        <v>597</v>
      </c>
      <c r="C315" s="33" t="s">
        <v>632</v>
      </c>
      <c r="D315" s="496" t="s">
        <v>2274</v>
      </c>
      <c r="E315" s="497"/>
      <c r="F315" s="498"/>
      <c r="G315" s="33" t="s">
        <v>70</v>
      </c>
      <c r="H315" s="34" t="s">
        <v>639</v>
      </c>
      <c r="I315" s="197" t="s">
        <v>1919</v>
      </c>
      <c r="J315" s="34" t="s">
        <v>640</v>
      </c>
      <c r="K315" s="35">
        <v>380</v>
      </c>
      <c r="L315" s="146"/>
      <c r="M315" s="35">
        <v>70</v>
      </c>
      <c r="N315" s="147"/>
      <c r="O315" s="151"/>
      <c r="P315" s="10">
        <v>0</v>
      </c>
    </row>
    <row r="316" spans="1:16" ht="18" customHeight="1" x14ac:dyDescent="0.15">
      <c r="A316" s="23" t="s">
        <v>595</v>
      </c>
      <c r="B316" s="33" t="s">
        <v>597</v>
      </c>
      <c r="C316" s="33" t="s">
        <v>632</v>
      </c>
      <c r="D316" s="496" t="s">
        <v>2274</v>
      </c>
      <c r="E316" s="497"/>
      <c r="F316" s="498"/>
      <c r="G316" s="33" t="s">
        <v>70</v>
      </c>
      <c r="H316" s="34" t="s">
        <v>641</v>
      </c>
      <c r="I316" s="197" t="s">
        <v>1920</v>
      </c>
      <c r="J316" s="34" t="s">
        <v>642</v>
      </c>
      <c r="K316" s="35">
        <v>335</v>
      </c>
      <c r="L316" s="146"/>
      <c r="M316" s="35">
        <v>110</v>
      </c>
      <c r="N316" s="147"/>
      <c r="O316" s="151"/>
      <c r="P316" s="10">
        <v>0</v>
      </c>
    </row>
    <row r="317" spans="1:16" ht="18" customHeight="1" x14ac:dyDescent="0.15">
      <c r="A317" s="23" t="s">
        <v>595</v>
      </c>
      <c r="B317" s="33" t="s">
        <v>597</v>
      </c>
      <c r="C317" s="33" t="s">
        <v>632</v>
      </c>
      <c r="D317" s="496" t="s">
        <v>2274</v>
      </c>
      <c r="E317" s="497"/>
      <c r="F317" s="498"/>
      <c r="G317" s="33" t="s">
        <v>70</v>
      </c>
      <c r="H317" s="34" t="s">
        <v>643</v>
      </c>
      <c r="I317" s="197" t="s">
        <v>1921</v>
      </c>
      <c r="J317" s="34" t="s">
        <v>644</v>
      </c>
      <c r="K317" s="35">
        <v>10</v>
      </c>
      <c r="L317" s="146"/>
      <c r="M317" s="35">
        <v>0</v>
      </c>
      <c r="N317" s="147"/>
      <c r="O317" s="151"/>
      <c r="P317" s="10">
        <v>0</v>
      </c>
    </row>
    <row r="318" spans="1:16" ht="18" customHeight="1" x14ac:dyDescent="0.15">
      <c r="A318" s="23" t="s">
        <v>595</v>
      </c>
      <c r="B318" s="33" t="s">
        <v>597</v>
      </c>
      <c r="C318" s="33" t="s">
        <v>632</v>
      </c>
      <c r="D318" s="496" t="s">
        <v>2274</v>
      </c>
      <c r="E318" s="497"/>
      <c r="F318" s="498"/>
      <c r="G318" s="33" t="s">
        <v>70</v>
      </c>
      <c r="H318" s="34" t="s">
        <v>645</v>
      </c>
      <c r="I318" s="197" t="s">
        <v>1922</v>
      </c>
      <c r="J318" s="34" t="s">
        <v>646</v>
      </c>
      <c r="K318" s="35">
        <v>25</v>
      </c>
      <c r="L318" s="146"/>
      <c r="M318" s="35">
        <v>0</v>
      </c>
      <c r="N318" s="147"/>
      <c r="O318" s="151"/>
      <c r="P318" s="10">
        <v>0</v>
      </c>
    </row>
    <row r="319" spans="1:16" ht="17.25" customHeight="1" x14ac:dyDescent="0.15">
      <c r="A319" s="23" t="s">
        <v>595</v>
      </c>
      <c r="B319" s="27" t="s">
        <v>597</v>
      </c>
      <c r="C319" s="28" t="s">
        <v>647</v>
      </c>
      <c r="D319" s="409" t="s">
        <v>2242</v>
      </c>
      <c r="E319" s="410"/>
      <c r="F319" s="411"/>
      <c r="G319" s="29"/>
      <c r="H319" s="29"/>
      <c r="I319" s="196"/>
      <c r="J319" s="29" t="s">
        <v>69</v>
      </c>
      <c r="K319" s="30">
        <f>SUM(SUMIFS(K320:K328,$G320:$G328,{"0","1"}))</f>
        <v>585</v>
      </c>
      <c r="L319" s="267">
        <f>SUM(SUMIFS(L320:L328,$G320:$G328,{"0","1"}))</f>
        <v>0</v>
      </c>
      <c r="M319" s="30">
        <f>SUM(SUMIFS(M320:M328,$G320:$G328,{"0","1"}))</f>
        <v>60</v>
      </c>
      <c r="N319" s="31">
        <f>SUM(SUMIFS(N320:N328,$G320:$G328,{"0","1"}))</f>
        <v>0</v>
      </c>
      <c r="O319" s="260"/>
      <c r="P319" s="10">
        <v>3</v>
      </c>
    </row>
    <row r="320" spans="1:16" ht="18" hidden="1" customHeight="1" x14ac:dyDescent="0.15">
      <c r="A320" s="23" t="s">
        <v>595</v>
      </c>
      <c r="B320" s="33" t="s">
        <v>597</v>
      </c>
      <c r="C320" s="33" t="s">
        <v>647</v>
      </c>
      <c r="D320" s="493" t="s">
        <v>2275</v>
      </c>
      <c r="E320" s="494"/>
      <c r="F320" s="495"/>
      <c r="G320" s="33" t="s">
        <v>70</v>
      </c>
      <c r="H320" s="34" t="s">
        <v>648</v>
      </c>
      <c r="I320" s="198" t="s">
        <v>1923</v>
      </c>
      <c r="J320" s="92" t="s">
        <v>649</v>
      </c>
      <c r="K320" s="93">
        <v>0</v>
      </c>
      <c r="L320" s="146"/>
      <c r="M320" s="93">
        <v>0</v>
      </c>
      <c r="N320" s="147"/>
      <c r="O320" s="188" t="s">
        <v>2335</v>
      </c>
      <c r="P320" s="10">
        <v>0</v>
      </c>
    </row>
    <row r="321" spans="1:16" ht="18" customHeight="1" x14ac:dyDescent="0.15">
      <c r="A321" s="23" t="s">
        <v>595</v>
      </c>
      <c r="B321" s="33" t="s">
        <v>597</v>
      </c>
      <c r="C321" s="33" t="s">
        <v>647</v>
      </c>
      <c r="D321" s="493" t="s">
        <v>2275</v>
      </c>
      <c r="E321" s="494"/>
      <c r="F321" s="495"/>
      <c r="G321" s="33" t="s">
        <v>70</v>
      </c>
      <c r="H321" s="34" t="s">
        <v>650</v>
      </c>
      <c r="I321" s="197" t="s">
        <v>1924</v>
      </c>
      <c r="J321" s="34" t="s">
        <v>651</v>
      </c>
      <c r="K321" s="35">
        <v>90</v>
      </c>
      <c r="L321" s="146"/>
      <c r="M321" s="35">
        <v>0</v>
      </c>
      <c r="N321" s="147"/>
      <c r="O321" s="151"/>
      <c r="P321" s="10">
        <v>0</v>
      </c>
    </row>
    <row r="322" spans="1:16" ht="18" customHeight="1" x14ac:dyDescent="0.15">
      <c r="A322" s="23" t="s">
        <v>595</v>
      </c>
      <c r="B322" s="33" t="s">
        <v>597</v>
      </c>
      <c r="C322" s="33" t="s">
        <v>647</v>
      </c>
      <c r="D322" s="493" t="s">
        <v>2275</v>
      </c>
      <c r="E322" s="494"/>
      <c r="F322" s="495"/>
      <c r="G322" s="33" t="s">
        <v>70</v>
      </c>
      <c r="H322" s="34" t="s">
        <v>652</v>
      </c>
      <c r="I322" s="197" t="s">
        <v>1925</v>
      </c>
      <c r="J322" s="34" t="s">
        <v>653</v>
      </c>
      <c r="K322" s="35">
        <v>80</v>
      </c>
      <c r="L322" s="146"/>
      <c r="M322" s="35">
        <v>0</v>
      </c>
      <c r="N322" s="147"/>
      <c r="O322" s="151"/>
      <c r="P322" s="10">
        <v>0</v>
      </c>
    </row>
    <row r="323" spans="1:16" ht="18" customHeight="1" x14ac:dyDescent="0.15">
      <c r="A323" s="23" t="s">
        <v>595</v>
      </c>
      <c r="B323" s="33" t="s">
        <v>597</v>
      </c>
      <c r="C323" s="33" t="s">
        <v>647</v>
      </c>
      <c r="D323" s="493" t="s">
        <v>2275</v>
      </c>
      <c r="E323" s="494"/>
      <c r="F323" s="495"/>
      <c r="G323" s="33" t="s">
        <v>70</v>
      </c>
      <c r="H323" s="34" t="s">
        <v>654</v>
      </c>
      <c r="I323" s="197" t="s">
        <v>1926</v>
      </c>
      <c r="J323" s="34" t="s">
        <v>655</v>
      </c>
      <c r="K323" s="35">
        <v>225</v>
      </c>
      <c r="L323" s="146"/>
      <c r="M323" s="35">
        <v>60</v>
      </c>
      <c r="N323" s="147"/>
      <c r="O323" s="151"/>
      <c r="P323" s="10">
        <v>0</v>
      </c>
    </row>
    <row r="324" spans="1:16" ht="18" customHeight="1" x14ac:dyDescent="0.15">
      <c r="A324" s="23" t="s">
        <v>595</v>
      </c>
      <c r="B324" s="33" t="s">
        <v>597</v>
      </c>
      <c r="C324" s="33" t="s">
        <v>647</v>
      </c>
      <c r="D324" s="493" t="s">
        <v>2275</v>
      </c>
      <c r="E324" s="494"/>
      <c r="F324" s="495"/>
      <c r="G324" s="33" t="s">
        <v>70</v>
      </c>
      <c r="H324" s="34" t="s">
        <v>656</v>
      </c>
      <c r="I324" s="197" t="s">
        <v>1927</v>
      </c>
      <c r="J324" s="34" t="s">
        <v>657</v>
      </c>
      <c r="K324" s="35">
        <v>115</v>
      </c>
      <c r="L324" s="146"/>
      <c r="M324" s="35">
        <v>0</v>
      </c>
      <c r="N324" s="147"/>
      <c r="O324" s="151"/>
      <c r="P324" s="10">
        <v>0</v>
      </c>
    </row>
    <row r="325" spans="1:16" ht="18" customHeight="1" x14ac:dyDescent="0.15">
      <c r="A325" s="23" t="s">
        <v>595</v>
      </c>
      <c r="B325" s="33" t="s">
        <v>597</v>
      </c>
      <c r="C325" s="33" t="s">
        <v>647</v>
      </c>
      <c r="D325" s="493" t="s">
        <v>2275</v>
      </c>
      <c r="E325" s="494"/>
      <c r="F325" s="495"/>
      <c r="G325" s="33" t="s">
        <v>70</v>
      </c>
      <c r="H325" s="34" t="s">
        <v>658</v>
      </c>
      <c r="I325" s="197" t="s">
        <v>1928</v>
      </c>
      <c r="J325" s="258" t="s">
        <v>659</v>
      </c>
      <c r="K325" s="259">
        <v>0</v>
      </c>
      <c r="L325" s="146"/>
      <c r="M325" s="35">
        <v>0</v>
      </c>
      <c r="N325" s="147"/>
      <c r="O325" s="151" t="s">
        <v>2421</v>
      </c>
      <c r="P325" s="10">
        <v>0</v>
      </c>
    </row>
    <row r="326" spans="1:16" ht="18" customHeight="1" x14ac:dyDescent="0.15">
      <c r="A326" s="23" t="s">
        <v>595</v>
      </c>
      <c r="B326" s="33" t="s">
        <v>597</v>
      </c>
      <c r="C326" s="33" t="s">
        <v>647</v>
      </c>
      <c r="D326" s="493" t="s">
        <v>2275</v>
      </c>
      <c r="E326" s="494"/>
      <c r="F326" s="495"/>
      <c r="G326" s="33" t="s">
        <v>70</v>
      </c>
      <c r="H326" s="34" t="s">
        <v>660</v>
      </c>
      <c r="I326" s="197" t="s">
        <v>1929</v>
      </c>
      <c r="J326" s="34" t="s">
        <v>661</v>
      </c>
      <c r="K326" s="35">
        <v>30</v>
      </c>
      <c r="L326" s="146"/>
      <c r="M326" s="35">
        <v>0</v>
      </c>
      <c r="N326" s="147"/>
      <c r="O326" s="151"/>
      <c r="P326" s="10">
        <v>0</v>
      </c>
    </row>
    <row r="327" spans="1:16" ht="18" customHeight="1" x14ac:dyDescent="0.15">
      <c r="A327" s="23" t="s">
        <v>595</v>
      </c>
      <c r="B327" s="33" t="s">
        <v>597</v>
      </c>
      <c r="C327" s="33" t="s">
        <v>647</v>
      </c>
      <c r="D327" s="493" t="s">
        <v>2275</v>
      </c>
      <c r="E327" s="494"/>
      <c r="F327" s="495"/>
      <c r="G327" s="33" t="s">
        <v>70</v>
      </c>
      <c r="H327" s="34" t="s">
        <v>662</v>
      </c>
      <c r="I327" s="197" t="s">
        <v>1930</v>
      </c>
      <c r="J327" s="34" t="s">
        <v>663</v>
      </c>
      <c r="K327" s="35">
        <v>25</v>
      </c>
      <c r="L327" s="146"/>
      <c r="M327" s="35">
        <v>0</v>
      </c>
      <c r="N327" s="147"/>
      <c r="O327" s="149"/>
      <c r="P327" s="10">
        <v>0</v>
      </c>
    </row>
    <row r="328" spans="1:16" ht="18" customHeight="1" x14ac:dyDescent="0.15">
      <c r="A328" s="23" t="s">
        <v>595</v>
      </c>
      <c r="B328" s="33" t="s">
        <v>597</v>
      </c>
      <c r="C328" s="33" t="s">
        <v>647</v>
      </c>
      <c r="D328" s="493" t="s">
        <v>2275</v>
      </c>
      <c r="E328" s="494"/>
      <c r="F328" s="495"/>
      <c r="G328" s="33" t="s">
        <v>70</v>
      </c>
      <c r="H328" s="34" t="s">
        <v>664</v>
      </c>
      <c r="I328" s="197" t="s">
        <v>1931</v>
      </c>
      <c r="J328" s="34" t="s">
        <v>665</v>
      </c>
      <c r="K328" s="35">
        <v>20</v>
      </c>
      <c r="L328" s="146"/>
      <c r="M328" s="35">
        <v>0</v>
      </c>
      <c r="N328" s="147"/>
      <c r="O328" s="149"/>
      <c r="P328" s="10">
        <v>0</v>
      </c>
    </row>
    <row r="329" spans="1:16" ht="18" customHeight="1" x14ac:dyDescent="0.15">
      <c r="A329" s="23" t="s">
        <v>595</v>
      </c>
      <c r="B329" s="27" t="s">
        <v>597</v>
      </c>
      <c r="C329" s="28" t="s">
        <v>666</v>
      </c>
      <c r="D329" s="409" t="s">
        <v>2243</v>
      </c>
      <c r="E329" s="410"/>
      <c r="F329" s="411"/>
      <c r="G329" s="29"/>
      <c r="H329" s="29"/>
      <c r="I329" s="196"/>
      <c r="J329" s="29" t="s">
        <v>69</v>
      </c>
      <c r="K329" s="30">
        <f>SUM(SUMIFS(K330:K336,$G330:$G336,{"0","1"}))</f>
        <v>1735</v>
      </c>
      <c r="L329" s="267">
        <f>SUM(SUMIFS(L330:L336,$G330:$G336,{"0","1"}))</f>
        <v>0</v>
      </c>
      <c r="M329" s="30">
        <f>SUM(SUMIFS(M330:M336,$G330:$G336,{"0","1"}))</f>
        <v>500</v>
      </c>
      <c r="N329" s="31">
        <f>SUM(SUMIFS(N330:N336,$G330:$G336,{"0","1"}))</f>
        <v>0</v>
      </c>
      <c r="O329" s="32"/>
      <c r="P329" s="10">
        <v>3</v>
      </c>
    </row>
    <row r="330" spans="1:16" ht="18" customHeight="1" x14ac:dyDescent="0.15">
      <c r="A330" s="23" t="s">
        <v>595</v>
      </c>
      <c r="B330" s="33" t="s">
        <v>597</v>
      </c>
      <c r="C330" s="33" t="s">
        <v>666</v>
      </c>
      <c r="D330" s="490" t="s">
        <v>2276</v>
      </c>
      <c r="E330" s="491"/>
      <c r="F330" s="492"/>
      <c r="G330" s="33" t="s">
        <v>70</v>
      </c>
      <c r="H330" s="34" t="s">
        <v>667</v>
      </c>
      <c r="I330" s="197" t="s">
        <v>1932</v>
      </c>
      <c r="J330" s="34" t="s">
        <v>668</v>
      </c>
      <c r="K330" s="35">
        <v>355</v>
      </c>
      <c r="L330" s="146"/>
      <c r="M330" s="35">
        <v>125</v>
      </c>
      <c r="N330" s="147"/>
      <c r="O330" s="149"/>
      <c r="P330" s="10">
        <v>0</v>
      </c>
    </row>
    <row r="331" spans="1:16" ht="18" customHeight="1" x14ac:dyDescent="0.15">
      <c r="A331" s="23" t="s">
        <v>595</v>
      </c>
      <c r="B331" s="33" t="s">
        <v>597</v>
      </c>
      <c r="C331" s="33" t="s">
        <v>666</v>
      </c>
      <c r="D331" s="490" t="s">
        <v>2276</v>
      </c>
      <c r="E331" s="491"/>
      <c r="F331" s="492"/>
      <c r="G331" s="33" t="s">
        <v>70</v>
      </c>
      <c r="H331" s="34" t="s">
        <v>669</v>
      </c>
      <c r="I331" s="197" t="s">
        <v>1933</v>
      </c>
      <c r="J331" s="34" t="s">
        <v>670</v>
      </c>
      <c r="K331" s="35">
        <v>465</v>
      </c>
      <c r="L331" s="146"/>
      <c r="M331" s="35">
        <v>175</v>
      </c>
      <c r="N331" s="147"/>
      <c r="O331" s="149"/>
      <c r="P331" s="10">
        <v>0</v>
      </c>
    </row>
    <row r="332" spans="1:16" ht="18" customHeight="1" x14ac:dyDescent="0.15">
      <c r="A332" s="23" t="s">
        <v>595</v>
      </c>
      <c r="B332" s="33" t="s">
        <v>597</v>
      </c>
      <c r="C332" s="33" t="s">
        <v>666</v>
      </c>
      <c r="D332" s="490" t="s">
        <v>2276</v>
      </c>
      <c r="E332" s="491"/>
      <c r="F332" s="492"/>
      <c r="G332" s="33" t="s">
        <v>70</v>
      </c>
      <c r="H332" s="34" t="s">
        <v>671</v>
      </c>
      <c r="I332" s="197" t="s">
        <v>1934</v>
      </c>
      <c r="J332" s="34" t="s">
        <v>672</v>
      </c>
      <c r="K332" s="35">
        <v>120</v>
      </c>
      <c r="L332" s="146"/>
      <c r="M332" s="35">
        <v>0</v>
      </c>
      <c r="N332" s="147"/>
      <c r="O332" s="149"/>
      <c r="P332" s="10">
        <v>0</v>
      </c>
    </row>
    <row r="333" spans="1:16" ht="18" customHeight="1" x14ac:dyDescent="0.15">
      <c r="A333" s="23" t="s">
        <v>595</v>
      </c>
      <c r="B333" s="33" t="s">
        <v>597</v>
      </c>
      <c r="C333" s="33" t="s">
        <v>666</v>
      </c>
      <c r="D333" s="490" t="s">
        <v>2276</v>
      </c>
      <c r="E333" s="491"/>
      <c r="F333" s="492"/>
      <c r="G333" s="33" t="s">
        <v>70</v>
      </c>
      <c r="H333" s="34" t="s">
        <v>673</v>
      </c>
      <c r="I333" s="197" t="s">
        <v>1935</v>
      </c>
      <c r="J333" s="34" t="s">
        <v>674</v>
      </c>
      <c r="K333" s="35">
        <v>250</v>
      </c>
      <c r="L333" s="146"/>
      <c r="M333" s="35">
        <v>90</v>
      </c>
      <c r="N333" s="147"/>
      <c r="O333" s="149"/>
      <c r="P333" s="10">
        <v>0</v>
      </c>
    </row>
    <row r="334" spans="1:16" ht="18" customHeight="1" x14ac:dyDescent="0.15">
      <c r="A334" s="23" t="s">
        <v>595</v>
      </c>
      <c r="B334" s="33" t="s">
        <v>597</v>
      </c>
      <c r="C334" s="33" t="s">
        <v>666</v>
      </c>
      <c r="D334" s="490" t="s">
        <v>2276</v>
      </c>
      <c r="E334" s="491"/>
      <c r="F334" s="492"/>
      <c r="G334" s="33" t="s">
        <v>70</v>
      </c>
      <c r="H334" s="34" t="s">
        <v>675</v>
      </c>
      <c r="I334" s="197" t="s">
        <v>1936</v>
      </c>
      <c r="J334" s="34" t="s">
        <v>676</v>
      </c>
      <c r="K334" s="35">
        <v>195</v>
      </c>
      <c r="L334" s="146"/>
      <c r="M334" s="35">
        <v>110</v>
      </c>
      <c r="N334" s="147"/>
      <c r="O334" s="149"/>
      <c r="P334" s="10">
        <v>0</v>
      </c>
    </row>
    <row r="335" spans="1:16" ht="18" customHeight="1" x14ac:dyDescent="0.15">
      <c r="A335" s="23" t="s">
        <v>595</v>
      </c>
      <c r="B335" s="33" t="s">
        <v>597</v>
      </c>
      <c r="C335" s="33" t="s">
        <v>666</v>
      </c>
      <c r="D335" s="490" t="s">
        <v>2276</v>
      </c>
      <c r="E335" s="491"/>
      <c r="F335" s="492"/>
      <c r="G335" s="33" t="s">
        <v>70</v>
      </c>
      <c r="H335" s="34" t="s">
        <v>677</v>
      </c>
      <c r="I335" s="197" t="s">
        <v>1937</v>
      </c>
      <c r="J335" s="34" t="s">
        <v>678</v>
      </c>
      <c r="K335" s="35">
        <v>350</v>
      </c>
      <c r="L335" s="146"/>
      <c r="M335" s="35">
        <v>0</v>
      </c>
      <c r="N335" s="147"/>
      <c r="O335" s="188"/>
      <c r="P335" s="10">
        <v>0</v>
      </c>
    </row>
    <row r="336" spans="1:16" ht="18" hidden="1" customHeight="1" x14ac:dyDescent="0.15">
      <c r="A336" s="23" t="s">
        <v>595</v>
      </c>
      <c r="B336" s="33" t="s">
        <v>597</v>
      </c>
      <c r="C336" s="33" t="s">
        <v>666</v>
      </c>
      <c r="D336" s="490" t="s">
        <v>2276</v>
      </c>
      <c r="E336" s="491"/>
      <c r="F336" s="492"/>
      <c r="G336" s="33" t="s">
        <v>70</v>
      </c>
      <c r="H336" s="34" t="s">
        <v>679</v>
      </c>
      <c r="I336" s="198" t="s">
        <v>1938</v>
      </c>
      <c r="J336" s="92" t="s">
        <v>680</v>
      </c>
      <c r="K336" s="93">
        <v>0</v>
      </c>
      <c r="L336" s="146"/>
      <c r="M336" s="35">
        <v>0</v>
      </c>
      <c r="N336" s="147"/>
      <c r="O336" s="192"/>
      <c r="P336" s="10">
        <v>0</v>
      </c>
    </row>
    <row r="337" spans="1:16" ht="18" customHeight="1" x14ac:dyDescent="0.15">
      <c r="A337" s="23" t="s">
        <v>681</v>
      </c>
      <c r="B337" s="24"/>
      <c r="C337" s="25" t="s">
        <v>682</v>
      </c>
      <c r="D337" s="403" t="s">
        <v>2220</v>
      </c>
      <c r="E337" s="404"/>
      <c r="F337" s="405"/>
      <c r="G337" s="25"/>
      <c r="H337" s="25"/>
      <c r="I337" s="195"/>
      <c r="J337" s="24" t="s">
        <v>67</v>
      </c>
      <c r="K337" s="26">
        <f>SUM(SUMIFS(K338:K393,$G338:$G393,{"0","1"}))</f>
        <v>5380</v>
      </c>
      <c r="L337" s="231">
        <f>SUM(SUMIFS(L338:L393,$G338:$G393,{"0","1"}))</f>
        <v>0</v>
      </c>
      <c r="M337" s="26">
        <f>SUM(SUMIFS(M338:M393,$G338:$G393,{"0","1"}))</f>
        <v>1045</v>
      </c>
      <c r="N337" s="41">
        <f>SUM(SUMIFS(N338:N393,$G338:$G393,{"0","1"}))</f>
        <v>0</v>
      </c>
      <c r="O337" s="42"/>
      <c r="P337" s="10">
        <v>2</v>
      </c>
    </row>
    <row r="338" spans="1:16" ht="18" customHeight="1" x14ac:dyDescent="0.15">
      <c r="A338" s="23" t="s">
        <v>681</v>
      </c>
      <c r="B338" s="27" t="s">
        <v>683</v>
      </c>
      <c r="C338" s="28" t="s">
        <v>682</v>
      </c>
      <c r="D338" s="409" t="s">
        <v>2244</v>
      </c>
      <c r="E338" s="410"/>
      <c r="F338" s="411"/>
      <c r="G338" s="29"/>
      <c r="H338" s="29"/>
      <c r="I338" s="196"/>
      <c r="J338" s="29" t="s">
        <v>69</v>
      </c>
      <c r="K338" s="30">
        <f>SUM(SUMIFS(K339:K354,$G339:$G354,{"0","1"}))</f>
        <v>3515</v>
      </c>
      <c r="L338" s="267">
        <f>SUM(SUMIFS(L339:L354,$G339:$G354,{"0","1"}))</f>
        <v>0</v>
      </c>
      <c r="M338" s="30">
        <f>SUM(SUMIFS(M339:M354,$G339:$G354,{"0","1"}))</f>
        <v>705</v>
      </c>
      <c r="N338" s="31">
        <f>SUM(SUMIFS(N339:N354,$G339:$G354,{"0","1"}))</f>
        <v>0</v>
      </c>
      <c r="O338" s="32"/>
      <c r="P338" s="10">
        <v>3</v>
      </c>
    </row>
    <row r="339" spans="1:16" ht="18" customHeight="1" x14ac:dyDescent="0.15">
      <c r="A339" s="23" t="s">
        <v>681</v>
      </c>
      <c r="B339" s="33" t="s">
        <v>683</v>
      </c>
      <c r="C339" s="33" t="s">
        <v>682</v>
      </c>
      <c r="D339" s="487" t="s">
        <v>2277</v>
      </c>
      <c r="E339" s="488"/>
      <c r="F339" s="489"/>
      <c r="G339" s="33" t="s">
        <v>70</v>
      </c>
      <c r="H339" s="34" t="s">
        <v>684</v>
      </c>
      <c r="I339" s="197" t="s">
        <v>1939</v>
      </c>
      <c r="J339" s="34" t="s">
        <v>685</v>
      </c>
      <c r="K339" s="35">
        <v>20</v>
      </c>
      <c r="L339" s="146"/>
      <c r="M339" s="35">
        <v>0</v>
      </c>
      <c r="N339" s="147"/>
      <c r="O339" s="149"/>
      <c r="P339" s="10">
        <v>0</v>
      </c>
    </row>
    <row r="340" spans="1:16" ht="18" customHeight="1" x14ac:dyDescent="0.15">
      <c r="A340" s="23" t="s">
        <v>681</v>
      </c>
      <c r="B340" s="33" t="s">
        <v>683</v>
      </c>
      <c r="C340" s="33" t="s">
        <v>682</v>
      </c>
      <c r="D340" s="487" t="s">
        <v>2277</v>
      </c>
      <c r="E340" s="488"/>
      <c r="F340" s="489"/>
      <c r="G340" s="33" t="s">
        <v>70</v>
      </c>
      <c r="H340" s="34" t="s">
        <v>686</v>
      </c>
      <c r="I340" s="197" t="s">
        <v>1940</v>
      </c>
      <c r="J340" s="34" t="s">
        <v>687</v>
      </c>
      <c r="K340" s="35">
        <v>40</v>
      </c>
      <c r="L340" s="146"/>
      <c r="M340" s="35">
        <v>0</v>
      </c>
      <c r="N340" s="147"/>
      <c r="O340" s="149"/>
      <c r="P340" s="10">
        <v>0</v>
      </c>
    </row>
    <row r="341" spans="1:16" ht="18" customHeight="1" x14ac:dyDescent="0.15">
      <c r="A341" s="23" t="s">
        <v>681</v>
      </c>
      <c r="B341" s="33" t="s">
        <v>683</v>
      </c>
      <c r="C341" s="33" t="s">
        <v>682</v>
      </c>
      <c r="D341" s="487" t="s">
        <v>2277</v>
      </c>
      <c r="E341" s="488"/>
      <c r="F341" s="489"/>
      <c r="G341" s="33" t="s">
        <v>70</v>
      </c>
      <c r="H341" s="34" t="s">
        <v>688</v>
      </c>
      <c r="I341" s="197" t="s">
        <v>1941</v>
      </c>
      <c r="J341" s="34" t="s">
        <v>689</v>
      </c>
      <c r="K341" s="35">
        <v>25</v>
      </c>
      <c r="L341" s="146"/>
      <c r="M341" s="35">
        <v>0</v>
      </c>
      <c r="N341" s="147"/>
      <c r="O341" s="149"/>
      <c r="P341" s="10">
        <v>0</v>
      </c>
    </row>
    <row r="342" spans="1:16" ht="18" customHeight="1" x14ac:dyDescent="0.15">
      <c r="A342" s="23" t="s">
        <v>681</v>
      </c>
      <c r="B342" s="33" t="s">
        <v>683</v>
      </c>
      <c r="C342" s="33" t="s">
        <v>682</v>
      </c>
      <c r="D342" s="487" t="s">
        <v>2277</v>
      </c>
      <c r="E342" s="488"/>
      <c r="F342" s="489"/>
      <c r="G342" s="33" t="s">
        <v>70</v>
      </c>
      <c r="H342" s="34" t="s">
        <v>690</v>
      </c>
      <c r="I342" s="197" t="s">
        <v>1942</v>
      </c>
      <c r="J342" s="34" t="s">
        <v>691</v>
      </c>
      <c r="K342" s="35">
        <v>35</v>
      </c>
      <c r="L342" s="146"/>
      <c r="M342" s="35">
        <v>0</v>
      </c>
      <c r="N342" s="147"/>
      <c r="O342" s="149"/>
      <c r="P342" s="10">
        <v>0</v>
      </c>
    </row>
    <row r="343" spans="1:16" ht="18" customHeight="1" x14ac:dyDescent="0.15">
      <c r="A343" s="23" t="s">
        <v>681</v>
      </c>
      <c r="B343" s="33" t="s">
        <v>683</v>
      </c>
      <c r="C343" s="33" t="s">
        <v>682</v>
      </c>
      <c r="D343" s="487" t="s">
        <v>2277</v>
      </c>
      <c r="E343" s="488"/>
      <c r="F343" s="489"/>
      <c r="G343" s="33" t="s">
        <v>70</v>
      </c>
      <c r="H343" s="34" t="s">
        <v>692</v>
      </c>
      <c r="I343" s="197" t="s">
        <v>1943</v>
      </c>
      <c r="J343" s="34" t="s">
        <v>693</v>
      </c>
      <c r="K343" s="35">
        <v>50</v>
      </c>
      <c r="L343" s="146"/>
      <c r="M343" s="35">
        <v>0</v>
      </c>
      <c r="N343" s="147"/>
      <c r="O343" s="149"/>
      <c r="P343" s="10">
        <v>0</v>
      </c>
    </row>
    <row r="344" spans="1:16" ht="18" customHeight="1" x14ac:dyDescent="0.15">
      <c r="A344" s="23" t="s">
        <v>681</v>
      </c>
      <c r="B344" s="33" t="s">
        <v>683</v>
      </c>
      <c r="C344" s="33" t="s">
        <v>682</v>
      </c>
      <c r="D344" s="487" t="s">
        <v>2277</v>
      </c>
      <c r="E344" s="488"/>
      <c r="F344" s="489"/>
      <c r="G344" s="33" t="s">
        <v>70</v>
      </c>
      <c r="H344" s="34" t="s">
        <v>694</v>
      </c>
      <c r="I344" s="197" t="s">
        <v>1944</v>
      </c>
      <c r="J344" s="34" t="s">
        <v>695</v>
      </c>
      <c r="K344" s="35">
        <v>30</v>
      </c>
      <c r="L344" s="146"/>
      <c r="M344" s="35">
        <v>0</v>
      </c>
      <c r="N344" s="147"/>
      <c r="O344" s="149"/>
      <c r="P344" s="10">
        <v>0</v>
      </c>
    </row>
    <row r="345" spans="1:16" ht="18" customHeight="1" x14ac:dyDescent="0.15">
      <c r="A345" s="23" t="s">
        <v>681</v>
      </c>
      <c r="B345" s="33" t="s">
        <v>683</v>
      </c>
      <c r="C345" s="33" t="s">
        <v>682</v>
      </c>
      <c r="D345" s="487" t="s">
        <v>2277</v>
      </c>
      <c r="E345" s="488"/>
      <c r="F345" s="489"/>
      <c r="G345" s="33" t="s">
        <v>70</v>
      </c>
      <c r="H345" s="34" t="s">
        <v>696</v>
      </c>
      <c r="I345" s="197" t="s">
        <v>1945</v>
      </c>
      <c r="J345" s="34" t="s">
        <v>697</v>
      </c>
      <c r="K345" s="35">
        <v>335</v>
      </c>
      <c r="L345" s="146"/>
      <c r="M345" s="35">
        <v>100</v>
      </c>
      <c r="N345" s="147"/>
      <c r="O345" s="149"/>
      <c r="P345" s="10">
        <v>0</v>
      </c>
    </row>
    <row r="346" spans="1:16" ht="18" customHeight="1" x14ac:dyDescent="0.15">
      <c r="A346" s="23" t="s">
        <v>681</v>
      </c>
      <c r="B346" s="33" t="s">
        <v>683</v>
      </c>
      <c r="C346" s="33" t="s">
        <v>682</v>
      </c>
      <c r="D346" s="487" t="s">
        <v>2277</v>
      </c>
      <c r="E346" s="488"/>
      <c r="F346" s="489"/>
      <c r="G346" s="33" t="s">
        <v>70</v>
      </c>
      <c r="H346" s="34" t="s">
        <v>698</v>
      </c>
      <c r="I346" s="197" t="s">
        <v>1946</v>
      </c>
      <c r="J346" s="34" t="s">
        <v>699</v>
      </c>
      <c r="K346" s="35">
        <v>525</v>
      </c>
      <c r="L346" s="146"/>
      <c r="M346" s="35">
        <v>70</v>
      </c>
      <c r="N346" s="147"/>
      <c r="O346" s="149"/>
      <c r="P346" s="10">
        <v>0</v>
      </c>
    </row>
    <row r="347" spans="1:16" ht="18" customHeight="1" x14ac:dyDescent="0.15">
      <c r="A347" s="23" t="s">
        <v>681</v>
      </c>
      <c r="B347" s="33" t="s">
        <v>683</v>
      </c>
      <c r="C347" s="33" t="s">
        <v>682</v>
      </c>
      <c r="D347" s="487" t="s">
        <v>2277</v>
      </c>
      <c r="E347" s="488"/>
      <c r="F347" s="489"/>
      <c r="G347" s="33" t="s">
        <v>70</v>
      </c>
      <c r="H347" s="34" t="s">
        <v>700</v>
      </c>
      <c r="I347" s="197" t="s">
        <v>1947</v>
      </c>
      <c r="J347" s="34" t="s">
        <v>701</v>
      </c>
      <c r="K347" s="35">
        <v>550</v>
      </c>
      <c r="L347" s="146"/>
      <c r="M347" s="35">
        <v>110</v>
      </c>
      <c r="N347" s="147"/>
      <c r="O347" s="149"/>
      <c r="P347" s="10">
        <v>0</v>
      </c>
    </row>
    <row r="348" spans="1:16" ht="18" customHeight="1" x14ac:dyDescent="0.15">
      <c r="A348" s="23" t="s">
        <v>681</v>
      </c>
      <c r="B348" s="33" t="s">
        <v>683</v>
      </c>
      <c r="C348" s="33" t="s">
        <v>682</v>
      </c>
      <c r="D348" s="487" t="s">
        <v>2277</v>
      </c>
      <c r="E348" s="488"/>
      <c r="F348" s="489"/>
      <c r="G348" s="33" t="s">
        <v>70</v>
      </c>
      <c r="H348" s="34" t="s">
        <v>702</v>
      </c>
      <c r="I348" s="197" t="s">
        <v>1948</v>
      </c>
      <c r="J348" s="34" t="s">
        <v>703</v>
      </c>
      <c r="K348" s="35">
        <v>495</v>
      </c>
      <c r="L348" s="146"/>
      <c r="M348" s="35">
        <v>120</v>
      </c>
      <c r="N348" s="147"/>
      <c r="O348" s="149"/>
      <c r="P348" s="10">
        <v>0</v>
      </c>
    </row>
    <row r="349" spans="1:16" ht="18" customHeight="1" x14ac:dyDescent="0.15">
      <c r="A349" s="23" t="s">
        <v>681</v>
      </c>
      <c r="B349" s="33" t="s">
        <v>683</v>
      </c>
      <c r="C349" s="33" t="s">
        <v>682</v>
      </c>
      <c r="D349" s="487" t="s">
        <v>2277</v>
      </c>
      <c r="E349" s="488"/>
      <c r="F349" s="489"/>
      <c r="G349" s="33" t="s">
        <v>70</v>
      </c>
      <c r="H349" s="34" t="s">
        <v>704</v>
      </c>
      <c r="I349" s="197" t="s">
        <v>1949</v>
      </c>
      <c r="J349" s="34" t="s">
        <v>705</v>
      </c>
      <c r="K349" s="35">
        <v>255</v>
      </c>
      <c r="L349" s="146"/>
      <c r="M349" s="35">
        <v>100</v>
      </c>
      <c r="N349" s="147"/>
      <c r="O349" s="149"/>
      <c r="P349" s="10">
        <v>0</v>
      </c>
    </row>
    <row r="350" spans="1:16" ht="18" customHeight="1" x14ac:dyDescent="0.15">
      <c r="A350" s="23" t="s">
        <v>681</v>
      </c>
      <c r="B350" s="33" t="s">
        <v>683</v>
      </c>
      <c r="C350" s="33" t="s">
        <v>682</v>
      </c>
      <c r="D350" s="487" t="s">
        <v>2277</v>
      </c>
      <c r="E350" s="488"/>
      <c r="F350" s="489"/>
      <c r="G350" s="33" t="s">
        <v>70</v>
      </c>
      <c r="H350" s="34" t="s">
        <v>706</v>
      </c>
      <c r="I350" s="197" t="s">
        <v>1950</v>
      </c>
      <c r="J350" s="34" t="s">
        <v>707</v>
      </c>
      <c r="K350" s="35">
        <v>90</v>
      </c>
      <c r="L350" s="146"/>
      <c r="M350" s="35">
        <v>0</v>
      </c>
      <c r="N350" s="147"/>
      <c r="O350" s="151"/>
      <c r="P350" s="10">
        <v>0</v>
      </c>
    </row>
    <row r="351" spans="1:16" ht="18" customHeight="1" x14ac:dyDescent="0.15">
      <c r="A351" s="23" t="s">
        <v>681</v>
      </c>
      <c r="B351" s="33" t="s">
        <v>683</v>
      </c>
      <c r="C351" s="33" t="s">
        <v>682</v>
      </c>
      <c r="D351" s="487" t="s">
        <v>2277</v>
      </c>
      <c r="E351" s="488"/>
      <c r="F351" s="489"/>
      <c r="G351" s="33" t="s">
        <v>70</v>
      </c>
      <c r="H351" s="34" t="s">
        <v>708</v>
      </c>
      <c r="I351" s="197" t="s">
        <v>1951</v>
      </c>
      <c r="J351" s="34" t="s">
        <v>709</v>
      </c>
      <c r="K351" s="35">
        <v>590</v>
      </c>
      <c r="L351" s="146"/>
      <c r="M351" s="35">
        <v>85</v>
      </c>
      <c r="N351" s="147"/>
      <c r="O351" s="151"/>
      <c r="P351" s="10">
        <v>0</v>
      </c>
    </row>
    <row r="352" spans="1:16" ht="18" customHeight="1" x14ac:dyDescent="0.15">
      <c r="A352" s="23" t="s">
        <v>681</v>
      </c>
      <c r="B352" s="33" t="s">
        <v>683</v>
      </c>
      <c r="C352" s="33" t="s">
        <v>682</v>
      </c>
      <c r="D352" s="487" t="s">
        <v>2277</v>
      </c>
      <c r="E352" s="488"/>
      <c r="F352" s="489"/>
      <c r="G352" s="33" t="s">
        <v>70</v>
      </c>
      <c r="H352" s="34" t="s">
        <v>710</v>
      </c>
      <c r="I352" s="197" t="s">
        <v>1952</v>
      </c>
      <c r="J352" s="34" t="s">
        <v>711</v>
      </c>
      <c r="K352" s="35">
        <v>85</v>
      </c>
      <c r="L352" s="146"/>
      <c r="M352" s="35">
        <v>0</v>
      </c>
      <c r="N352" s="147"/>
      <c r="O352" s="151"/>
      <c r="P352" s="10">
        <v>0</v>
      </c>
    </row>
    <row r="353" spans="1:16" ht="18" customHeight="1" x14ac:dyDescent="0.15">
      <c r="A353" s="23" t="s">
        <v>681</v>
      </c>
      <c r="B353" s="33" t="s">
        <v>683</v>
      </c>
      <c r="C353" s="33" t="s">
        <v>682</v>
      </c>
      <c r="D353" s="487" t="s">
        <v>2277</v>
      </c>
      <c r="E353" s="488"/>
      <c r="F353" s="489"/>
      <c r="G353" s="33" t="s">
        <v>70</v>
      </c>
      <c r="H353" s="34" t="s">
        <v>712</v>
      </c>
      <c r="I353" s="197" t="s">
        <v>1953</v>
      </c>
      <c r="J353" s="34" t="s">
        <v>713</v>
      </c>
      <c r="K353" s="35">
        <v>330</v>
      </c>
      <c r="L353" s="146"/>
      <c r="M353" s="35">
        <v>120</v>
      </c>
      <c r="N353" s="147"/>
      <c r="O353" s="151"/>
      <c r="P353" s="10">
        <v>0</v>
      </c>
    </row>
    <row r="354" spans="1:16" ht="18" customHeight="1" x14ac:dyDescent="0.15">
      <c r="A354" s="23" t="s">
        <v>681</v>
      </c>
      <c r="B354" s="33" t="s">
        <v>683</v>
      </c>
      <c r="C354" s="33" t="s">
        <v>682</v>
      </c>
      <c r="D354" s="487" t="s">
        <v>2277</v>
      </c>
      <c r="E354" s="488"/>
      <c r="F354" s="489"/>
      <c r="G354" s="33" t="s">
        <v>70</v>
      </c>
      <c r="H354" s="34" t="s">
        <v>714</v>
      </c>
      <c r="I354" s="197" t="s">
        <v>1954</v>
      </c>
      <c r="J354" s="34" t="s">
        <v>715</v>
      </c>
      <c r="K354" s="35">
        <v>60</v>
      </c>
      <c r="L354" s="146"/>
      <c r="M354" s="35">
        <v>0</v>
      </c>
      <c r="N354" s="147"/>
      <c r="O354" s="188"/>
      <c r="P354" s="10">
        <v>0</v>
      </c>
    </row>
    <row r="355" spans="1:16" ht="18" customHeight="1" x14ac:dyDescent="0.15">
      <c r="A355" s="23" t="s">
        <v>681</v>
      </c>
      <c r="B355" s="27" t="s">
        <v>683</v>
      </c>
      <c r="C355" s="28" t="s">
        <v>716</v>
      </c>
      <c r="D355" s="409" t="s">
        <v>2245</v>
      </c>
      <c r="E355" s="410"/>
      <c r="F355" s="411"/>
      <c r="G355" s="29"/>
      <c r="H355" s="29"/>
      <c r="I355" s="196"/>
      <c r="J355" s="29" t="s">
        <v>69</v>
      </c>
      <c r="K355" s="30">
        <f>SUM(SUMIFS(K356:K361,$G356:$G361,{"0","1"}))</f>
        <v>775</v>
      </c>
      <c r="L355" s="267">
        <f>SUM(SUMIFS(L356:L361,$G356:$G361,{"0","1"}))</f>
        <v>0</v>
      </c>
      <c r="M355" s="30">
        <f>SUM(SUMIFS(M356:M361,$G356:$G361,{"0","1"}))</f>
        <v>195</v>
      </c>
      <c r="N355" s="31">
        <f>SUM(SUMIFS(N356:N361,$G356:$G361,{"0","1"}))</f>
        <v>0</v>
      </c>
      <c r="O355" s="32"/>
      <c r="P355" s="10">
        <v>3</v>
      </c>
    </row>
    <row r="356" spans="1:16" ht="18" customHeight="1" x14ac:dyDescent="0.15">
      <c r="A356" s="23" t="s">
        <v>681</v>
      </c>
      <c r="B356" s="33" t="s">
        <v>683</v>
      </c>
      <c r="C356" s="33" t="s">
        <v>716</v>
      </c>
      <c r="D356" s="484" t="s">
        <v>2278</v>
      </c>
      <c r="E356" s="485"/>
      <c r="F356" s="486"/>
      <c r="G356" s="33" t="s">
        <v>70</v>
      </c>
      <c r="H356" s="34" t="s">
        <v>717</v>
      </c>
      <c r="I356" s="197" t="s">
        <v>1955</v>
      </c>
      <c r="J356" s="34" t="s">
        <v>718</v>
      </c>
      <c r="K356" s="35">
        <v>450</v>
      </c>
      <c r="L356" s="146"/>
      <c r="M356" s="35">
        <v>155</v>
      </c>
      <c r="N356" s="147"/>
      <c r="O356" s="149"/>
      <c r="P356" s="10">
        <v>0</v>
      </c>
    </row>
    <row r="357" spans="1:16" ht="18" customHeight="1" x14ac:dyDescent="0.15">
      <c r="A357" s="23" t="s">
        <v>681</v>
      </c>
      <c r="B357" s="33" t="s">
        <v>683</v>
      </c>
      <c r="C357" s="33" t="s">
        <v>716</v>
      </c>
      <c r="D357" s="484" t="s">
        <v>2278</v>
      </c>
      <c r="E357" s="485"/>
      <c r="F357" s="486"/>
      <c r="G357" s="33" t="s">
        <v>70</v>
      </c>
      <c r="H357" s="34" t="s">
        <v>719</v>
      </c>
      <c r="I357" s="197" t="s">
        <v>1956</v>
      </c>
      <c r="J357" s="34" t="s">
        <v>720</v>
      </c>
      <c r="K357" s="35">
        <v>205</v>
      </c>
      <c r="L357" s="146"/>
      <c r="M357" s="35">
        <v>40</v>
      </c>
      <c r="N357" s="147"/>
      <c r="O357" s="149"/>
      <c r="P357" s="10">
        <v>0</v>
      </c>
    </row>
    <row r="358" spans="1:16" ht="18" customHeight="1" x14ac:dyDescent="0.15">
      <c r="A358" s="23" t="s">
        <v>681</v>
      </c>
      <c r="B358" s="33" t="s">
        <v>683</v>
      </c>
      <c r="C358" s="33" t="s">
        <v>716</v>
      </c>
      <c r="D358" s="484" t="s">
        <v>2278</v>
      </c>
      <c r="E358" s="485"/>
      <c r="F358" s="486"/>
      <c r="G358" s="33" t="s">
        <v>70</v>
      </c>
      <c r="H358" s="34" t="s">
        <v>721</v>
      </c>
      <c r="I358" s="197" t="s">
        <v>1957</v>
      </c>
      <c r="J358" s="34" t="s">
        <v>722</v>
      </c>
      <c r="K358" s="35">
        <v>30</v>
      </c>
      <c r="L358" s="146"/>
      <c r="M358" s="35">
        <v>0</v>
      </c>
      <c r="N358" s="147"/>
      <c r="O358" s="149"/>
      <c r="P358" s="10">
        <v>0</v>
      </c>
    </row>
    <row r="359" spans="1:16" ht="18" customHeight="1" x14ac:dyDescent="0.15">
      <c r="A359" s="23" t="s">
        <v>681</v>
      </c>
      <c r="B359" s="33" t="s">
        <v>683</v>
      </c>
      <c r="C359" s="33" t="s">
        <v>716</v>
      </c>
      <c r="D359" s="484" t="s">
        <v>2278</v>
      </c>
      <c r="E359" s="485"/>
      <c r="F359" s="486"/>
      <c r="G359" s="33" t="s">
        <v>70</v>
      </c>
      <c r="H359" s="34" t="s">
        <v>723</v>
      </c>
      <c r="I359" s="197" t="s">
        <v>1958</v>
      </c>
      <c r="J359" s="34" t="s">
        <v>724</v>
      </c>
      <c r="K359" s="35">
        <v>30</v>
      </c>
      <c r="L359" s="146"/>
      <c r="M359" s="35">
        <v>0</v>
      </c>
      <c r="N359" s="147"/>
      <c r="O359" s="149"/>
      <c r="P359" s="10">
        <v>0</v>
      </c>
    </row>
    <row r="360" spans="1:16" ht="18" customHeight="1" x14ac:dyDescent="0.15">
      <c r="A360" s="23" t="s">
        <v>681</v>
      </c>
      <c r="B360" s="33" t="s">
        <v>683</v>
      </c>
      <c r="C360" s="33" t="s">
        <v>716</v>
      </c>
      <c r="D360" s="484" t="s">
        <v>2278</v>
      </c>
      <c r="E360" s="485"/>
      <c r="F360" s="486"/>
      <c r="G360" s="33" t="s">
        <v>70</v>
      </c>
      <c r="H360" s="34" t="s">
        <v>725</v>
      </c>
      <c r="I360" s="197" t="s">
        <v>1959</v>
      </c>
      <c r="J360" s="34" t="s">
        <v>726</v>
      </c>
      <c r="K360" s="35">
        <v>60</v>
      </c>
      <c r="L360" s="146"/>
      <c r="M360" s="35">
        <v>0</v>
      </c>
      <c r="N360" s="147"/>
      <c r="O360" s="149"/>
      <c r="P360" s="10">
        <v>0</v>
      </c>
    </row>
    <row r="361" spans="1:16" ht="18" hidden="1" customHeight="1" x14ac:dyDescent="0.15">
      <c r="A361" s="23" t="s">
        <v>681</v>
      </c>
      <c r="B361" s="33" t="s">
        <v>683</v>
      </c>
      <c r="C361" s="33" t="s">
        <v>716</v>
      </c>
      <c r="D361" s="484" t="s">
        <v>2278</v>
      </c>
      <c r="E361" s="485"/>
      <c r="F361" s="486"/>
      <c r="G361" s="33" t="s">
        <v>70</v>
      </c>
      <c r="H361" s="34" t="s">
        <v>727</v>
      </c>
      <c r="I361" s="198" t="s">
        <v>1960</v>
      </c>
      <c r="J361" s="92" t="s">
        <v>728</v>
      </c>
      <c r="K361" s="93">
        <v>0</v>
      </c>
      <c r="L361" s="146"/>
      <c r="M361" s="35">
        <v>0</v>
      </c>
      <c r="N361" s="147"/>
      <c r="O361" s="188" t="s">
        <v>2336</v>
      </c>
      <c r="P361" s="10">
        <v>0</v>
      </c>
    </row>
    <row r="362" spans="1:16" ht="18" customHeight="1" x14ac:dyDescent="0.15">
      <c r="A362" s="23" t="s">
        <v>681</v>
      </c>
      <c r="B362" s="27" t="s">
        <v>683</v>
      </c>
      <c r="C362" s="28" t="s">
        <v>729</v>
      </c>
      <c r="D362" s="409" t="s">
        <v>2246</v>
      </c>
      <c r="E362" s="410"/>
      <c r="F362" s="411"/>
      <c r="G362" s="29"/>
      <c r="H362" s="29"/>
      <c r="I362" s="196"/>
      <c r="J362" s="29" t="s">
        <v>69</v>
      </c>
      <c r="K362" s="30">
        <f>SUM(SUMIFS(K363:K372,$G363:$G372,{"0","1"}))</f>
        <v>625</v>
      </c>
      <c r="L362" s="267">
        <f>SUM(SUMIFS(L363:L372,$G363:$G372,{"0","1"}))</f>
        <v>0</v>
      </c>
      <c r="M362" s="30">
        <f>SUM(SUMIFS(M363:M372,$G363:$G372,{"0","1"}))</f>
        <v>100</v>
      </c>
      <c r="N362" s="31">
        <f>SUM(SUMIFS(N363:N372,$G363:$G372,{"0","1"}))</f>
        <v>0</v>
      </c>
      <c r="O362" s="32"/>
      <c r="P362" s="10">
        <v>3</v>
      </c>
    </row>
    <row r="363" spans="1:16" ht="18" customHeight="1" x14ac:dyDescent="0.15">
      <c r="A363" s="23" t="s">
        <v>681</v>
      </c>
      <c r="B363" s="33" t="s">
        <v>683</v>
      </c>
      <c r="C363" s="33" t="s">
        <v>729</v>
      </c>
      <c r="D363" s="481" t="s">
        <v>2279</v>
      </c>
      <c r="E363" s="482"/>
      <c r="F363" s="483"/>
      <c r="G363" s="33" t="s">
        <v>70</v>
      </c>
      <c r="H363" s="34" t="s">
        <v>730</v>
      </c>
      <c r="I363" s="197" t="s">
        <v>1961</v>
      </c>
      <c r="J363" s="34" t="s">
        <v>731</v>
      </c>
      <c r="K363" s="35">
        <v>70</v>
      </c>
      <c r="L363" s="146"/>
      <c r="M363" s="35">
        <v>0</v>
      </c>
      <c r="N363" s="147"/>
      <c r="O363" s="149"/>
      <c r="P363" s="10">
        <v>0</v>
      </c>
    </row>
    <row r="364" spans="1:16" ht="18" customHeight="1" x14ac:dyDescent="0.15">
      <c r="A364" s="23" t="s">
        <v>681</v>
      </c>
      <c r="B364" s="33" t="s">
        <v>683</v>
      </c>
      <c r="C364" s="33" t="s">
        <v>729</v>
      </c>
      <c r="D364" s="481" t="s">
        <v>2279</v>
      </c>
      <c r="E364" s="482"/>
      <c r="F364" s="483"/>
      <c r="G364" s="33" t="s">
        <v>70</v>
      </c>
      <c r="H364" s="34" t="s">
        <v>732</v>
      </c>
      <c r="I364" s="197" t="s">
        <v>1962</v>
      </c>
      <c r="J364" s="34" t="s">
        <v>733</v>
      </c>
      <c r="K364" s="35">
        <v>30</v>
      </c>
      <c r="L364" s="146"/>
      <c r="M364" s="35">
        <v>0</v>
      </c>
      <c r="N364" s="147"/>
      <c r="O364" s="149"/>
      <c r="P364" s="10">
        <v>0</v>
      </c>
    </row>
    <row r="365" spans="1:16" ht="18" customHeight="1" x14ac:dyDescent="0.15">
      <c r="A365" s="23" t="s">
        <v>681</v>
      </c>
      <c r="B365" s="33" t="s">
        <v>683</v>
      </c>
      <c r="C365" s="33" t="s">
        <v>729</v>
      </c>
      <c r="D365" s="481" t="s">
        <v>2279</v>
      </c>
      <c r="E365" s="482"/>
      <c r="F365" s="483"/>
      <c r="G365" s="33" t="s">
        <v>70</v>
      </c>
      <c r="H365" s="34" t="s">
        <v>734</v>
      </c>
      <c r="I365" s="197" t="s">
        <v>1963</v>
      </c>
      <c r="J365" s="34" t="s">
        <v>735</v>
      </c>
      <c r="K365" s="35">
        <v>20</v>
      </c>
      <c r="L365" s="146"/>
      <c r="M365" s="35">
        <v>0</v>
      </c>
      <c r="N365" s="147"/>
      <c r="O365" s="149"/>
      <c r="P365" s="10">
        <v>0</v>
      </c>
    </row>
    <row r="366" spans="1:16" ht="18" customHeight="1" x14ac:dyDescent="0.15">
      <c r="A366" s="23" t="s">
        <v>681</v>
      </c>
      <c r="B366" s="33" t="s">
        <v>683</v>
      </c>
      <c r="C366" s="33" t="s">
        <v>729</v>
      </c>
      <c r="D366" s="481" t="s">
        <v>2279</v>
      </c>
      <c r="E366" s="482"/>
      <c r="F366" s="483"/>
      <c r="G366" s="33" t="s">
        <v>70</v>
      </c>
      <c r="H366" s="34" t="s">
        <v>736</v>
      </c>
      <c r="I366" s="197" t="s">
        <v>1964</v>
      </c>
      <c r="J366" s="34" t="s">
        <v>737</v>
      </c>
      <c r="K366" s="35">
        <v>85</v>
      </c>
      <c r="L366" s="146"/>
      <c r="M366" s="35">
        <v>30</v>
      </c>
      <c r="N366" s="147"/>
      <c r="O366" s="149"/>
      <c r="P366" s="10">
        <v>0</v>
      </c>
    </row>
    <row r="367" spans="1:16" ht="18" customHeight="1" x14ac:dyDescent="0.15">
      <c r="A367" s="23" t="s">
        <v>681</v>
      </c>
      <c r="B367" s="33" t="s">
        <v>683</v>
      </c>
      <c r="C367" s="33" t="s">
        <v>729</v>
      </c>
      <c r="D367" s="481" t="s">
        <v>2279</v>
      </c>
      <c r="E367" s="482"/>
      <c r="F367" s="483"/>
      <c r="G367" s="33" t="s">
        <v>70</v>
      </c>
      <c r="H367" s="34" t="s">
        <v>738</v>
      </c>
      <c r="I367" s="197" t="s">
        <v>1965</v>
      </c>
      <c r="J367" s="34" t="s">
        <v>739</v>
      </c>
      <c r="K367" s="35">
        <v>60</v>
      </c>
      <c r="L367" s="146"/>
      <c r="M367" s="35">
        <v>0</v>
      </c>
      <c r="N367" s="147"/>
      <c r="O367" s="149"/>
      <c r="P367" s="10">
        <v>0</v>
      </c>
    </row>
    <row r="368" spans="1:16" ht="18" customHeight="1" x14ac:dyDescent="0.15">
      <c r="A368" s="23" t="s">
        <v>681</v>
      </c>
      <c r="B368" s="33" t="s">
        <v>683</v>
      </c>
      <c r="C368" s="33" t="s">
        <v>729</v>
      </c>
      <c r="D368" s="481" t="s">
        <v>2279</v>
      </c>
      <c r="E368" s="482"/>
      <c r="F368" s="483"/>
      <c r="G368" s="33" t="s">
        <v>70</v>
      </c>
      <c r="H368" s="34" t="s">
        <v>740</v>
      </c>
      <c r="I368" s="197" t="s">
        <v>1966</v>
      </c>
      <c r="J368" s="34" t="s">
        <v>741</v>
      </c>
      <c r="K368" s="35">
        <v>30</v>
      </c>
      <c r="L368" s="146"/>
      <c r="M368" s="35">
        <v>0</v>
      </c>
      <c r="N368" s="147"/>
      <c r="O368" s="149"/>
      <c r="P368" s="10">
        <v>0</v>
      </c>
    </row>
    <row r="369" spans="1:16" ht="18" customHeight="1" x14ac:dyDescent="0.15">
      <c r="A369" s="23" t="s">
        <v>681</v>
      </c>
      <c r="B369" s="33" t="s">
        <v>683</v>
      </c>
      <c r="C369" s="33" t="s">
        <v>729</v>
      </c>
      <c r="D369" s="481" t="s">
        <v>2279</v>
      </c>
      <c r="E369" s="482"/>
      <c r="F369" s="483"/>
      <c r="G369" s="33" t="s">
        <v>70</v>
      </c>
      <c r="H369" s="34" t="s">
        <v>742</v>
      </c>
      <c r="I369" s="197" t="s">
        <v>1967</v>
      </c>
      <c r="J369" s="34" t="s">
        <v>743</v>
      </c>
      <c r="K369" s="35">
        <v>85</v>
      </c>
      <c r="L369" s="146"/>
      <c r="M369" s="35">
        <v>30</v>
      </c>
      <c r="N369" s="147"/>
      <c r="O369" s="149"/>
      <c r="P369" s="10">
        <v>0</v>
      </c>
    </row>
    <row r="370" spans="1:16" ht="18" customHeight="1" x14ac:dyDescent="0.15">
      <c r="A370" s="23" t="s">
        <v>681</v>
      </c>
      <c r="B370" s="33" t="s">
        <v>683</v>
      </c>
      <c r="C370" s="33" t="s">
        <v>729</v>
      </c>
      <c r="D370" s="481" t="s">
        <v>2279</v>
      </c>
      <c r="E370" s="482"/>
      <c r="F370" s="483"/>
      <c r="G370" s="33" t="s">
        <v>70</v>
      </c>
      <c r="H370" s="34" t="s">
        <v>744</v>
      </c>
      <c r="I370" s="197" t="s">
        <v>1968</v>
      </c>
      <c r="J370" s="34" t="s">
        <v>745</v>
      </c>
      <c r="K370" s="35">
        <v>135</v>
      </c>
      <c r="L370" s="146"/>
      <c r="M370" s="35">
        <v>40</v>
      </c>
      <c r="N370" s="147"/>
      <c r="O370" s="149"/>
      <c r="P370" s="10">
        <v>0</v>
      </c>
    </row>
    <row r="371" spans="1:16" ht="18" customHeight="1" x14ac:dyDescent="0.15">
      <c r="A371" s="23" t="s">
        <v>681</v>
      </c>
      <c r="B371" s="33" t="s">
        <v>683</v>
      </c>
      <c r="C371" s="33" t="s">
        <v>729</v>
      </c>
      <c r="D371" s="481" t="s">
        <v>2279</v>
      </c>
      <c r="E371" s="482"/>
      <c r="F371" s="483"/>
      <c r="G371" s="33" t="s">
        <v>70</v>
      </c>
      <c r="H371" s="34" t="s">
        <v>746</v>
      </c>
      <c r="I371" s="197" t="s">
        <v>1969</v>
      </c>
      <c r="J371" s="34" t="s">
        <v>747</v>
      </c>
      <c r="K371" s="35">
        <v>70</v>
      </c>
      <c r="L371" s="146"/>
      <c r="M371" s="35">
        <v>0</v>
      </c>
      <c r="N371" s="147"/>
      <c r="O371" s="149"/>
      <c r="P371" s="10">
        <v>0</v>
      </c>
    </row>
    <row r="372" spans="1:16" ht="18" customHeight="1" x14ac:dyDescent="0.15">
      <c r="A372" s="23" t="s">
        <v>681</v>
      </c>
      <c r="B372" s="33" t="s">
        <v>683</v>
      </c>
      <c r="C372" s="33" t="s">
        <v>729</v>
      </c>
      <c r="D372" s="481" t="s">
        <v>2279</v>
      </c>
      <c r="E372" s="482"/>
      <c r="F372" s="483"/>
      <c r="G372" s="33" t="s">
        <v>70</v>
      </c>
      <c r="H372" s="34" t="s">
        <v>748</v>
      </c>
      <c r="I372" s="197" t="s">
        <v>1970</v>
      </c>
      <c r="J372" s="34" t="s">
        <v>749</v>
      </c>
      <c r="K372" s="35">
        <v>40</v>
      </c>
      <c r="L372" s="146"/>
      <c r="M372" s="35">
        <v>0</v>
      </c>
      <c r="N372" s="147"/>
      <c r="O372" s="149"/>
      <c r="P372" s="10">
        <v>0</v>
      </c>
    </row>
    <row r="373" spans="1:16" ht="18" customHeight="1" x14ac:dyDescent="0.15">
      <c r="A373" s="23" t="s">
        <v>681</v>
      </c>
      <c r="B373" s="27" t="s">
        <v>683</v>
      </c>
      <c r="C373" s="28" t="s">
        <v>750</v>
      </c>
      <c r="D373" s="409" t="s">
        <v>2247</v>
      </c>
      <c r="E373" s="410"/>
      <c r="F373" s="411"/>
      <c r="G373" s="29"/>
      <c r="H373" s="29"/>
      <c r="I373" s="196"/>
      <c r="J373" s="29" t="s">
        <v>69</v>
      </c>
      <c r="K373" s="30">
        <f>SUM(SUMIFS(K374:K379,$G374:$G379,{"0","1"}))</f>
        <v>155</v>
      </c>
      <c r="L373" s="267">
        <f>SUM(SUMIFS(L374:L379,$G374:$G379,{"0","1"}))</f>
        <v>0</v>
      </c>
      <c r="M373" s="30">
        <f>SUM(SUMIFS(M374:M379,$G374:$G379,{"0","1"}))</f>
        <v>0</v>
      </c>
      <c r="N373" s="31">
        <f>SUM(SUMIFS(N374:N379,$G374:$G379,{"0","1"}))</f>
        <v>0</v>
      </c>
      <c r="O373" s="32"/>
      <c r="P373" s="10">
        <v>3</v>
      </c>
    </row>
    <row r="374" spans="1:16" ht="18" customHeight="1" x14ac:dyDescent="0.15">
      <c r="A374" s="23" t="s">
        <v>681</v>
      </c>
      <c r="B374" s="33" t="s">
        <v>683</v>
      </c>
      <c r="C374" s="33" t="s">
        <v>750</v>
      </c>
      <c r="D374" s="478" t="s">
        <v>2280</v>
      </c>
      <c r="E374" s="479"/>
      <c r="F374" s="480"/>
      <c r="G374" s="33" t="s">
        <v>70</v>
      </c>
      <c r="H374" s="34" t="s">
        <v>751</v>
      </c>
      <c r="I374" s="197" t="s">
        <v>1971</v>
      </c>
      <c r="J374" s="34" t="s">
        <v>752</v>
      </c>
      <c r="K374" s="35">
        <v>20</v>
      </c>
      <c r="L374" s="146"/>
      <c r="M374" s="35">
        <v>0</v>
      </c>
      <c r="N374" s="147"/>
      <c r="O374" s="149"/>
      <c r="P374" s="10">
        <v>0</v>
      </c>
    </row>
    <row r="375" spans="1:16" ht="18" customHeight="1" x14ac:dyDescent="0.15">
      <c r="A375" s="23" t="s">
        <v>681</v>
      </c>
      <c r="B375" s="33" t="s">
        <v>683</v>
      </c>
      <c r="C375" s="33" t="s">
        <v>750</v>
      </c>
      <c r="D375" s="478" t="s">
        <v>2280</v>
      </c>
      <c r="E375" s="479"/>
      <c r="F375" s="480"/>
      <c r="G375" s="33" t="s">
        <v>70</v>
      </c>
      <c r="H375" s="34" t="s">
        <v>753</v>
      </c>
      <c r="I375" s="197" t="s">
        <v>1972</v>
      </c>
      <c r="J375" s="34" t="s">
        <v>754</v>
      </c>
      <c r="K375" s="35">
        <v>45</v>
      </c>
      <c r="L375" s="146"/>
      <c r="M375" s="35">
        <v>0</v>
      </c>
      <c r="N375" s="147"/>
      <c r="O375" s="149"/>
      <c r="P375" s="10">
        <v>0</v>
      </c>
    </row>
    <row r="376" spans="1:16" ht="18" customHeight="1" x14ac:dyDescent="0.15">
      <c r="A376" s="23" t="s">
        <v>681</v>
      </c>
      <c r="B376" s="33" t="s">
        <v>683</v>
      </c>
      <c r="C376" s="33" t="s">
        <v>750</v>
      </c>
      <c r="D376" s="478" t="s">
        <v>2280</v>
      </c>
      <c r="E376" s="479"/>
      <c r="F376" s="480"/>
      <c r="G376" s="33" t="s">
        <v>70</v>
      </c>
      <c r="H376" s="34" t="s">
        <v>755</v>
      </c>
      <c r="I376" s="197" t="s">
        <v>1973</v>
      </c>
      <c r="J376" s="34" t="s">
        <v>756</v>
      </c>
      <c r="K376" s="35">
        <v>30</v>
      </c>
      <c r="L376" s="146"/>
      <c r="M376" s="35">
        <v>0</v>
      </c>
      <c r="N376" s="147"/>
      <c r="O376" s="149"/>
      <c r="P376" s="10">
        <v>0</v>
      </c>
    </row>
    <row r="377" spans="1:16" ht="18" customHeight="1" x14ac:dyDescent="0.15">
      <c r="A377" s="23" t="s">
        <v>681</v>
      </c>
      <c r="B377" s="33" t="s">
        <v>683</v>
      </c>
      <c r="C377" s="33" t="s">
        <v>750</v>
      </c>
      <c r="D377" s="478" t="s">
        <v>2280</v>
      </c>
      <c r="E377" s="479"/>
      <c r="F377" s="480"/>
      <c r="G377" s="33" t="s">
        <v>70</v>
      </c>
      <c r="H377" s="34" t="s">
        <v>757</v>
      </c>
      <c r="I377" s="197" t="s">
        <v>1974</v>
      </c>
      <c r="J377" s="34" t="s">
        <v>758</v>
      </c>
      <c r="K377" s="35">
        <v>20</v>
      </c>
      <c r="L377" s="146"/>
      <c r="M377" s="35">
        <v>0</v>
      </c>
      <c r="N377" s="147"/>
      <c r="O377" s="149"/>
      <c r="P377" s="10">
        <v>0</v>
      </c>
    </row>
    <row r="378" spans="1:16" ht="18" customHeight="1" x14ac:dyDescent="0.15">
      <c r="A378" s="23" t="s">
        <v>681</v>
      </c>
      <c r="B378" s="33" t="s">
        <v>683</v>
      </c>
      <c r="C378" s="33" t="s">
        <v>750</v>
      </c>
      <c r="D378" s="478" t="s">
        <v>2280</v>
      </c>
      <c r="E378" s="479"/>
      <c r="F378" s="480"/>
      <c r="G378" s="33" t="s">
        <v>70</v>
      </c>
      <c r="H378" s="34" t="s">
        <v>759</v>
      </c>
      <c r="I378" s="197" t="s">
        <v>1975</v>
      </c>
      <c r="J378" s="34" t="s">
        <v>760</v>
      </c>
      <c r="K378" s="35">
        <v>20</v>
      </c>
      <c r="L378" s="146"/>
      <c r="M378" s="35">
        <v>0</v>
      </c>
      <c r="N378" s="147"/>
      <c r="O378" s="149"/>
      <c r="P378" s="10">
        <v>0</v>
      </c>
    </row>
    <row r="379" spans="1:16" ht="18" customHeight="1" x14ac:dyDescent="0.15">
      <c r="A379" s="23" t="s">
        <v>681</v>
      </c>
      <c r="B379" s="33" t="s">
        <v>683</v>
      </c>
      <c r="C379" s="33" t="s">
        <v>750</v>
      </c>
      <c r="D379" s="478" t="s">
        <v>2280</v>
      </c>
      <c r="E379" s="479"/>
      <c r="F379" s="480"/>
      <c r="G379" s="33" t="s">
        <v>70</v>
      </c>
      <c r="H379" s="34" t="s">
        <v>761</v>
      </c>
      <c r="I379" s="197" t="s">
        <v>1976</v>
      </c>
      <c r="J379" s="34" t="s">
        <v>762</v>
      </c>
      <c r="K379" s="35">
        <v>20</v>
      </c>
      <c r="L379" s="146"/>
      <c r="M379" s="35">
        <v>0</v>
      </c>
      <c r="N379" s="147"/>
      <c r="O379" s="149"/>
      <c r="P379" s="10">
        <v>0</v>
      </c>
    </row>
    <row r="380" spans="1:16" ht="18" customHeight="1" x14ac:dyDescent="0.15">
      <c r="A380" s="23" t="s">
        <v>681</v>
      </c>
      <c r="B380" s="27" t="s">
        <v>683</v>
      </c>
      <c r="C380" s="28" t="s">
        <v>763</v>
      </c>
      <c r="D380" s="409" t="s">
        <v>2248</v>
      </c>
      <c r="E380" s="410"/>
      <c r="F380" s="411"/>
      <c r="G380" s="29"/>
      <c r="H380" s="29"/>
      <c r="I380" s="196"/>
      <c r="J380" s="29" t="s">
        <v>69</v>
      </c>
      <c r="K380" s="30">
        <f>SUM(SUMIFS(K381:K393,$G381:$G393,{"0","1"}))</f>
        <v>310</v>
      </c>
      <c r="L380" s="267">
        <f>SUM(SUMIFS(L381:L393,$G381:$G393,{"0","1"}))</f>
        <v>0</v>
      </c>
      <c r="M380" s="30">
        <f>SUM(SUMIFS(M381:M393,$G381:$G393,{"0","1"}))</f>
        <v>45</v>
      </c>
      <c r="N380" s="31">
        <f>SUM(SUMIFS(N381:N393,$G381:$G393,{"0","1"}))</f>
        <v>0</v>
      </c>
      <c r="O380" s="32"/>
      <c r="P380" s="10">
        <v>3</v>
      </c>
    </row>
    <row r="381" spans="1:16" ht="18" customHeight="1" x14ac:dyDescent="0.15">
      <c r="A381" s="23" t="s">
        <v>681</v>
      </c>
      <c r="B381" s="33" t="s">
        <v>683</v>
      </c>
      <c r="C381" s="33" t="s">
        <v>763</v>
      </c>
      <c r="D381" s="475" t="s">
        <v>2281</v>
      </c>
      <c r="E381" s="476"/>
      <c r="F381" s="477"/>
      <c r="G381" s="33" t="s">
        <v>70</v>
      </c>
      <c r="H381" s="34" t="s">
        <v>764</v>
      </c>
      <c r="I381" s="197" t="s">
        <v>1977</v>
      </c>
      <c r="J381" s="34" t="s">
        <v>765</v>
      </c>
      <c r="K381" s="35">
        <v>65</v>
      </c>
      <c r="L381" s="146"/>
      <c r="M381" s="35">
        <v>0</v>
      </c>
      <c r="N381" s="147"/>
      <c r="O381" s="149"/>
      <c r="P381" s="10">
        <v>0</v>
      </c>
    </row>
    <row r="382" spans="1:16" ht="18" customHeight="1" x14ac:dyDescent="0.15">
      <c r="A382" s="23" t="s">
        <v>681</v>
      </c>
      <c r="B382" s="33" t="s">
        <v>683</v>
      </c>
      <c r="C382" s="33" t="s">
        <v>763</v>
      </c>
      <c r="D382" s="475" t="s">
        <v>2281</v>
      </c>
      <c r="E382" s="476"/>
      <c r="F382" s="477"/>
      <c r="G382" s="33" t="s">
        <v>70</v>
      </c>
      <c r="H382" s="34" t="s">
        <v>766</v>
      </c>
      <c r="I382" s="197" t="s">
        <v>1978</v>
      </c>
      <c r="J382" s="34" t="s">
        <v>767</v>
      </c>
      <c r="K382" s="35">
        <v>45</v>
      </c>
      <c r="L382" s="146"/>
      <c r="M382" s="35">
        <v>20</v>
      </c>
      <c r="N382" s="147"/>
      <c r="O382" s="149"/>
      <c r="P382" s="10">
        <v>0</v>
      </c>
    </row>
    <row r="383" spans="1:16" ht="18" customHeight="1" x14ac:dyDescent="0.15">
      <c r="A383" s="23" t="s">
        <v>681</v>
      </c>
      <c r="B383" s="33" t="s">
        <v>683</v>
      </c>
      <c r="C383" s="33" t="s">
        <v>763</v>
      </c>
      <c r="D383" s="475" t="s">
        <v>2281</v>
      </c>
      <c r="E383" s="476"/>
      <c r="F383" s="477"/>
      <c r="G383" s="33" t="s">
        <v>70</v>
      </c>
      <c r="H383" s="34" t="s">
        <v>768</v>
      </c>
      <c r="I383" s="197" t="s">
        <v>1979</v>
      </c>
      <c r="J383" s="34" t="s">
        <v>769</v>
      </c>
      <c r="K383" s="35">
        <v>35</v>
      </c>
      <c r="L383" s="146"/>
      <c r="M383" s="35">
        <v>15</v>
      </c>
      <c r="N383" s="147"/>
      <c r="O383" s="149"/>
      <c r="P383" s="10">
        <v>0</v>
      </c>
    </row>
    <row r="384" spans="1:16" ht="18" customHeight="1" x14ac:dyDescent="0.15">
      <c r="A384" s="23" t="s">
        <v>681</v>
      </c>
      <c r="B384" s="33" t="s">
        <v>683</v>
      </c>
      <c r="C384" s="33" t="s">
        <v>763</v>
      </c>
      <c r="D384" s="475" t="s">
        <v>2281</v>
      </c>
      <c r="E384" s="476"/>
      <c r="F384" s="477"/>
      <c r="G384" s="33" t="s">
        <v>70</v>
      </c>
      <c r="H384" s="34" t="s">
        <v>770</v>
      </c>
      <c r="I384" s="197" t="s">
        <v>1980</v>
      </c>
      <c r="J384" s="34" t="s">
        <v>771</v>
      </c>
      <c r="K384" s="35">
        <v>55</v>
      </c>
      <c r="L384" s="146"/>
      <c r="M384" s="35">
        <v>0</v>
      </c>
      <c r="N384" s="147"/>
      <c r="O384" s="149"/>
      <c r="P384" s="10">
        <v>0</v>
      </c>
    </row>
    <row r="385" spans="1:16" ht="18" customHeight="1" x14ac:dyDescent="0.15">
      <c r="A385" s="23" t="s">
        <v>681</v>
      </c>
      <c r="B385" s="33" t="s">
        <v>683</v>
      </c>
      <c r="C385" s="33" t="s">
        <v>763</v>
      </c>
      <c r="D385" s="475" t="s">
        <v>2281</v>
      </c>
      <c r="E385" s="476"/>
      <c r="F385" s="477"/>
      <c r="G385" s="33" t="s">
        <v>70</v>
      </c>
      <c r="H385" s="34" t="s">
        <v>772</v>
      </c>
      <c r="I385" s="197" t="s">
        <v>1981</v>
      </c>
      <c r="J385" s="34" t="s">
        <v>2194</v>
      </c>
      <c r="K385" s="35">
        <v>5</v>
      </c>
      <c r="L385" s="146"/>
      <c r="M385" s="35">
        <v>0</v>
      </c>
      <c r="N385" s="147"/>
      <c r="O385" s="151"/>
      <c r="P385" s="10">
        <v>0</v>
      </c>
    </row>
    <row r="386" spans="1:16" ht="18" customHeight="1" x14ac:dyDescent="0.15">
      <c r="A386" s="23" t="s">
        <v>681</v>
      </c>
      <c r="B386" s="33" t="s">
        <v>683</v>
      </c>
      <c r="C386" s="33" t="s">
        <v>763</v>
      </c>
      <c r="D386" s="475" t="s">
        <v>2281</v>
      </c>
      <c r="E386" s="476"/>
      <c r="F386" s="477"/>
      <c r="G386" s="33" t="s">
        <v>70</v>
      </c>
      <c r="H386" s="34" t="s">
        <v>773</v>
      </c>
      <c r="I386" s="197" t="s">
        <v>1982</v>
      </c>
      <c r="J386" s="34" t="s">
        <v>774</v>
      </c>
      <c r="K386" s="35">
        <v>25</v>
      </c>
      <c r="L386" s="146"/>
      <c r="M386" s="35">
        <v>0</v>
      </c>
      <c r="N386" s="147"/>
      <c r="O386" s="149"/>
      <c r="P386" s="10">
        <v>0</v>
      </c>
    </row>
    <row r="387" spans="1:16" ht="18" customHeight="1" x14ac:dyDescent="0.15">
      <c r="A387" s="23" t="s">
        <v>681</v>
      </c>
      <c r="B387" s="33" t="s">
        <v>683</v>
      </c>
      <c r="C387" s="33" t="s">
        <v>763</v>
      </c>
      <c r="D387" s="475" t="s">
        <v>2281</v>
      </c>
      <c r="E387" s="476"/>
      <c r="F387" s="477"/>
      <c r="G387" s="33" t="s">
        <v>70</v>
      </c>
      <c r="H387" s="34" t="s">
        <v>775</v>
      </c>
      <c r="I387" s="197" t="s">
        <v>1983</v>
      </c>
      <c r="J387" s="34" t="s">
        <v>776</v>
      </c>
      <c r="K387" s="35">
        <v>20</v>
      </c>
      <c r="L387" s="146"/>
      <c r="M387" s="35">
        <v>10</v>
      </c>
      <c r="N387" s="147"/>
      <c r="O387" s="149"/>
      <c r="P387" s="10">
        <v>0</v>
      </c>
    </row>
    <row r="388" spans="1:16" ht="18" customHeight="1" x14ac:dyDescent="0.15">
      <c r="A388" s="23" t="s">
        <v>681</v>
      </c>
      <c r="B388" s="33" t="s">
        <v>683</v>
      </c>
      <c r="C388" s="33" t="s">
        <v>763</v>
      </c>
      <c r="D388" s="475" t="s">
        <v>2281</v>
      </c>
      <c r="E388" s="476"/>
      <c r="F388" s="477"/>
      <c r="G388" s="33" t="s">
        <v>70</v>
      </c>
      <c r="H388" s="34" t="s">
        <v>777</v>
      </c>
      <c r="I388" s="197" t="s">
        <v>1984</v>
      </c>
      <c r="J388" s="34" t="s">
        <v>778</v>
      </c>
      <c r="K388" s="35">
        <v>10</v>
      </c>
      <c r="L388" s="146"/>
      <c r="M388" s="35">
        <v>0</v>
      </c>
      <c r="N388" s="147"/>
      <c r="O388" s="149"/>
      <c r="P388" s="10">
        <v>0</v>
      </c>
    </row>
    <row r="389" spans="1:16" ht="18" customHeight="1" x14ac:dyDescent="0.15">
      <c r="A389" s="23" t="s">
        <v>681</v>
      </c>
      <c r="B389" s="33" t="s">
        <v>683</v>
      </c>
      <c r="C389" s="33" t="s">
        <v>763</v>
      </c>
      <c r="D389" s="475" t="s">
        <v>2281</v>
      </c>
      <c r="E389" s="476"/>
      <c r="F389" s="477"/>
      <c r="G389" s="33" t="s">
        <v>70</v>
      </c>
      <c r="H389" s="34" t="s">
        <v>779</v>
      </c>
      <c r="I389" s="197" t="s">
        <v>1985</v>
      </c>
      <c r="J389" s="34" t="s">
        <v>780</v>
      </c>
      <c r="K389" s="35">
        <v>15</v>
      </c>
      <c r="L389" s="146"/>
      <c r="M389" s="35">
        <v>0</v>
      </c>
      <c r="N389" s="147"/>
      <c r="O389" s="149"/>
      <c r="P389" s="10">
        <v>0</v>
      </c>
    </row>
    <row r="390" spans="1:16" ht="18" customHeight="1" x14ac:dyDescent="0.15">
      <c r="A390" s="23" t="s">
        <v>681</v>
      </c>
      <c r="B390" s="33" t="s">
        <v>683</v>
      </c>
      <c r="C390" s="33" t="s">
        <v>763</v>
      </c>
      <c r="D390" s="475" t="s">
        <v>2281</v>
      </c>
      <c r="E390" s="476"/>
      <c r="F390" s="477"/>
      <c r="G390" s="33" t="s">
        <v>70</v>
      </c>
      <c r="H390" s="34" t="s">
        <v>781</v>
      </c>
      <c r="I390" s="197" t="s">
        <v>1986</v>
      </c>
      <c r="J390" s="34" t="s">
        <v>782</v>
      </c>
      <c r="K390" s="35">
        <v>10</v>
      </c>
      <c r="L390" s="146"/>
      <c r="M390" s="35">
        <v>0</v>
      </c>
      <c r="N390" s="147"/>
      <c r="O390" s="149"/>
      <c r="P390" s="10">
        <v>0</v>
      </c>
    </row>
    <row r="391" spans="1:16" ht="18" customHeight="1" x14ac:dyDescent="0.15">
      <c r="A391" s="23" t="s">
        <v>681</v>
      </c>
      <c r="B391" s="33" t="s">
        <v>683</v>
      </c>
      <c r="C391" s="33" t="s">
        <v>763</v>
      </c>
      <c r="D391" s="475" t="s">
        <v>2281</v>
      </c>
      <c r="E391" s="476"/>
      <c r="F391" s="477"/>
      <c r="G391" s="33" t="s">
        <v>70</v>
      </c>
      <c r="H391" s="34" t="s">
        <v>783</v>
      </c>
      <c r="I391" s="197" t="s">
        <v>1987</v>
      </c>
      <c r="J391" s="34" t="s">
        <v>784</v>
      </c>
      <c r="K391" s="35">
        <v>10</v>
      </c>
      <c r="L391" s="146"/>
      <c r="M391" s="35">
        <v>0</v>
      </c>
      <c r="N391" s="147"/>
      <c r="O391" s="149"/>
      <c r="P391" s="10">
        <v>0</v>
      </c>
    </row>
    <row r="392" spans="1:16" ht="18" customHeight="1" x14ac:dyDescent="0.15">
      <c r="A392" s="23" t="s">
        <v>681</v>
      </c>
      <c r="B392" s="33" t="s">
        <v>683</v>
      </c>
      <c r="C392" s="33" t="s">
        <v>788</v>
      </c>
      <c r="D392" s="475" t="s">
        <v>2281</v>
      </c>
      <c r="E392" s="476"/>
      <c r="F392" s="477"/>
      <c r="G392" s="33" t="s">
        <v>1626</v>
      </c>
      <c r="H392" s="34" t="s">
        <v>2195</v>
      </c>
      <c r="I392" s="197" t="s">
        <v>2197</v>
      </c>
      <c r="J392" s="34" t="s">
        <v>2196</v>
      </c>
      <c r="K392" s="35">
        <v>5</v>
      </c>
      <c r="L392" s="146"/>
      <c r="M392" s="35">
        <v>0</v>
      </c>
      <c r="N392" s="147"/>
      <c r="O392" s="188"/>
      <c r="P392" s="10">
        <v>0</v>
      </c>
    </row>
    <row r="393" spans="1:16" ht="18" customHeight="1" x14ac:dyDescent="0.15">
      <c r="A393" s="23" t="s">
        <v>681</v>
      </c>
      <c r="B393" s="33" t="s">
        <v>683</v>
      </c>
      <c r="C393" s="33" t="s">
        <v>763</v>
      </c>
      <c r="D393" s="475" t="s">
        <v>2281</v>
      </c>
      <c r="E393" s="476"/>
      <c r="F393" s="477"/>
      <c r="G393" s="33" t="s">
        <v>70</v>
      </c>
      <c r="H393" s="34" t="s">
        <v>785</v>
      </c>
      <c r="I393" s="197" t="s">
        <v>1988</v>
      </c>
      <c r="J393" s="34" t="s">
        <v>786</v>
      </c>
      <c r="K393" s="35">
        <v>10</v>
      </c>
      <c r="L393" s="146"/>
      <c r="M393" s="35">
        <v>0</v>
      </c>
      <c r="N393" s="147"/>
      <c r="O393" s="149"/>
      <c r="P393" s="10">
        <v>0</v>
      </c>
    </row>
    <row r="394" spans="1:16" ht="18" customHeight="1" x14ac:dyDescent="0.15">
      <c r="A394" s="23" t="s">
        <v>787</v>
      </c>
      <c r="B394" s="24"/>
      <c r="C394" s="25" t="s">
        <v>788</v>
      </c>
      <c r="D394" s="403" t="s">
        <v>2221</v>
      </c>
      <c r="E394" s="404"/>
      <c r="F394" s="405"/>
      <c r="G394" s="25"/>
      <c r="H394" s="25"/>
      <c r="I394" s="195"/>
      <c r="J394" s="24" t="s">
        <v>67</v>
      </c>
      <c r="K394" s="26">
        <f>SUM(SUMIFS(K395:K411,$G395:$G411,{"0","1"}))</f>
        <v>780</v>
      </c>
      <c r="L394" s="231">
        <f>SUM(SUMIFS(L395:L411,$G395:$G411,{"0","1"}))</f>
        <v>0</v>
      </c>
      <c r="M394" s="26">
        <f>SUM(SUMIFS(M395:M411,$G395:$G411,{"0","1"}))</f>
        <v>30</v>
      </c>
      <c r="N394" s="41">
        <f>SUM(SUMIFS(N395:N411,$G395:$G411,{"0","1"}))</f>
        <v>0</v>
      </c>
      <c r="O394" s="42"/>
      <c r="P394" s="10">
        <v>2</v>
      </c>
    </row>
    <row r="395" spans="1:16" ht="18" customHeight="1" x14ac:dyDescent="0.15">
      <c r="A395" s="23" t="s">
        <v>787</v>
      </c>
      <c r="B395" s="33" t="s">
        <v>789</v>
      </c>
      <c r="C395" s="33" t="s">
        <v>788</v>
      </c>
      <c r="D395" s="472" t="s">
        <v>2282</v>
      </c>
      <c r="E395" s="473"/>
      <c r="F395" s="474"/>
      <c r="G395" s="33" t="s">
        <v>70</v>
      </c>
      <c r="H395" s="34" t="s">
        <v>790</v>
      </c>
      <c r="I395" s="197" t="s">
        <v>1989</v>
      </c>
      <c r="J395" s="34" t="s">
        <v>791</v>
      </c>
      <c r="K395" s="35">
        <v>35</v>
      </c>
      <c r="L395" s="146"/>
      <c r="M395" s="35">
        <v>0</v>
      </c>
      <c r="N395" s="147"/>
      <c r="O395" s="149"/>
      <c r="P395" s="10">
        <v>0</v>
      </c>
    </row>
    <row r="396" spans="1:16" ht="18" customHeight="1" x14ac:dyDescent="0.15">
      <c r="A396" s="23" t="s">
        <v>787</v>
      </c>
      <c r="B396" s="33" t="s">
        <v>789</v>
      </c>
      <c r="C396" s="33" t="s">
        <v>788</v>
      </c>
      <c r="D396" s="472" t="s">
        <v>2282</v>
      </c>
      <c r="E396" s="473"/>
      <c r="F396" s="474"/>
      <c r="G396" s="33" t="s">
        <v>70</v>
      </c>
      <c r="H396" s="34" t="s">
        <v>792</v>
      </c>
      <c r="I396" s="197" t="s">
        <v>1990</v>
      </c>
      <c r="J396" s="34" t="s">
        <v>793</v>
      </c>
      <c r="K396" s="35">
        <v>15</v>
      </c>
      <c r="L396" s="146"/>
      <c r="M396" s="35">
        <v>0</v>
      </c>
      <c r="N396" s="147"/>
      <c r="O396" s="270"/>
      <c r="P396" s="10">
        <v>0</v>
      </c>
    </row>
    <row r="397" spans="1:16" ht="18" customHeight="1" x14ac:dyDescent="0.15">
      <c r="A397" s="23" t="s">
        <v>787</v>
      </c>
      <c r="B397" s="33" t="s">
        <v>789</v>
      </c>
      <c r="C397" s="33" t="s">
        <v>788</v>
      </c>
      <c r="D397" s="472" t="s">
        <v>2282</v>
      </c>
      <c r="E397" s="473"/>
      <c r="F397" s="474"/>
      <c r="G397" s="33" t="s">
        <v>70</v>
      </c>
      <c r="H397" s="34" t="s">
        <v>794</v>
      </c>
      <c r="I397" s="197" t="s">
        <v>1991</v>
      </c>
      <c r="J397" s="34" t="s">
        <v>795</v>
      </c>
      <c r="K397" s="35">
        <v>40</v>
      </c>
      <c r="L397" s="146"/>
      <c r="M397" s="35">
        <v>0</v>
      </c>
      <c r="N397" s="147"/>
      <c r="O397" s="270"/>
      <c r="P397" s="10">
        <v>0</v>
      </c>
    </row>
    <row r="398" spans="1:16" ht="18" customHeight="1" x14ac:dyDescent="0.15">
      <c r="A398" s="23" t="s">
        <v>787</v>
      </c>
      <c r="B398" s="33" t="s">
        <v>789</v>
      </c>
      <c r="C398" s="33" t="s">
        <v>788</v>
      </c>
      <c r="D398" s="472" t="s">
        <v>2282</v>
      </c>
      <c r="E398" s="473"/>
      <c r="F398" s="474"/>
      <c r="G398" s="33" t="s">
        <v>70</v>
      </c>
      <c r="H398" s="34" t="s">
        <v>796</v>
      </c>
      <c r="I398" s="197" t="s">
        <v>1992</v>
      </c>
      <c r="J398" s="34" t="s">
        <v>797</v>
      </c>
      <c r="K398" s="35">
        <v>20</v>
      </c>
      <c r="L398" s="146"/>
      <c r="M398" s="35">
        <v>0</v>
      </c>
      <c r="N398" s="147"/>
      <c r="O398" s="149"/>
      <c r="P398" s="10">
        <v>0</v>
      </c>
    </row>
    <row r="399" spans="1:16" ht="18" customHeight="1" x14ac:dyDescent="0.15">
      <c r="A399" s="23" t="s">
        <v>787</v>
      </c>
      <c r="B399" s="33" t="s">
        <v>789</v>
      </c>
      <c r="C399" s="33" t="s">
        <v>788</v>
      </c>
      <c r="D399" s="472" t="s">
        <v>2282</v>
      </c>
      <c r="E399" s="473"/>
      <c r="F399" s="474"/>
      <c r="G399" s="33" t="s">
        <v>70</v>
      </c>
      <c r="H399" s="34" t="s">
        <v>798</v>
      </c>
      <c r="I399" s="197" t="s">
        <v>1993</v>
      </c>
      <c r="J399" s="34" t="s">
        <v>799</v>
      </c>
      <c r="K399" s="35">
        <v>25</v>
      </c>
      <c r="L399" s="146"/>
      <c r="M399" s="35">
        <v>0</v>
      </c>
      <c r="N399" s="147"/>
      <c r="O399" s="149"/>
      <c r="P399" s="10">
        <v>0</v>
      </c>
    </row>
    <row r="400" spans="1:16" ht="18" customHeight="1" x14ac:dyDescent="0.15">
      <c r="A400" s="23" t="s">
        <v>787</v>
      </c>
      <c r="B400" s="33" t="s">
        <v>789</v>
      </c>
      <c r="C400" s="33" t="s">
        <v>788</v>
      </c>
      <c r="D400" s="472" t="s">
        <v>2282</v>
      </c>
      <c r="E400" s="473"/>
      <c r="F400" s="474"/>
      <c r="G400" s="33" t="s">
        <v>70</v>
      </c>
      <c r="H400" s="34" t="s">
        <v>800</v>
      </c>
      <c r="I400" s="197" t="s">
        <v>1994</v>
      </c>
      <c r="J400" s="34" t="s">
        <v>801</v>
      </c>
      <c r="K400" s="35">
        <v>70</v>
      </c>
      <c r="L400" s="146"/>
      <c r="M400" s="35">
        <v>0</v>
      </c>
      <c r="N400" s="147"/>
      <c r="O400" s="149"/>
      <c r="P400" s="10">
        <v>0</v>
      </c>
    </row>
    <row r="401" spans="1:16" ht="18" customHeight="1" x14ac:dyDescent="0.15">
      <c r="A401" s="23" t="s">
        <v>787</v>
      </c>
      <c r="B401" s="33" t="s">
        <v>789</v>
      </c>
      <c r="C401" s="33" t="s">
        <v>788</v>
      </c>
      <c r="D401" s="472" t="s">
        <v>2282</v>
      </c>
      <c r="E401" s="473"/>
      <c r="F401" s="474"/>
      <c r="G401" s="33" t="s">
        <v>70</v>
      </c>
      <c r="H401" s="34" t="s">
        <v>802</v>
      </c>
      <c r="I401" s="197" t="s">
        <v>1995</v>
      </c>
      <c r="J401" s="34" t="s">
        <v>803</v>
      </c>
      <c r="K401" s="35">
        <v>80</v>
      </c>
      <c r="L401" s="146"/>
      <c r="M401" s="35">
        <v>30</v>
      </c>
      <c r="N401" s="147"/>
      <c r="O401" s="149"/>
      <c r="P401" s="10">
        <v>0</v>
      </c>
    </row>
    <row r="402" spans="1:16" ht="18" customHeight="1" x14ac:dyDescent="0.15">
      <c r="A402" s="23" t="s">
        <v>787</v>
      </c>
      <c r="B402" s="33" t="s">
        <v>789</v>
      </c>
      <c r="C402" s="33" t="s">
        <v>788</v>
      </c>
      <c r="D402" s="472" t="s">
        <v>2282</v>
      </c>
      <c r="E402" s="473"/>
      <c r="F402" s="474"/>
      <c r="G402" s="33" t="s">
        <v>70</v>
      </c>
      <c r="H402" s="34" t="s">
        <v>804</v>
      </c>
      <c r="I402" s="197" t="s">
        <v>1996</v>
      </c>
      <c r="J402" s="34" t="s">
        <v>805</v>
      </c>
      <c r="K402" s="35">
        <v>120</v>
      </c>
      <c r="L402" s="146"/>
      <c r="M402" s="35">
        <v>0</v>
      </c>
      <c r="N402" s="147"/>
      <c r="O402" s="151"/>
      <c r="P402" s="10">
        <v>0</v>
      </c>
    </row>
    <row r="403" spans="1:16" ht="18" customHeight="1" x14ac:dyDescent="0.15">
      <c r="A403" s="23" t="s">
        <v>787</v>
      </c>
      <c r="B403" s="33" t="s">
        <v>789</v>
      </c>
      <c r="C403" s="33" t="s">
        <v>788</v>
      </c>
      <c r="D403" s="472" t="s">
        <v>2282</v>
      </c>
      <c r="E403" s="473"/>
      <c r="F403" s="474"/>
      <c r="G403" s="33" t="s">
        <v>70</v>
      </c>
      <c r="H403" s="34" t="s">
        <v>806</v>
      </c>
      <c r="I403" s="197" t="s">
        <v>1997</v>
      </c>
      <c r="J403" s="92" t="s">
        <v>807</v>
      </c>
      <c r="K403" s="93">
        <v>0</v>
      </c>
      <c r="L403" s="287"/>
      <c r="M403" s="93">
        <v>0</v>
      </c>
      <c r="N403" s="226"/>
      <c r="O403" s="151" t="s">
        <v>2434</v>
      </c>
      <c r="P403" s="10">
        <v>0</v>
      </c>
    </row>
    <row r="404" spans="1:16" ht="18" customHeight="1" x14ac:dyDescent="0.15">
      <c r="A404" s="23" t="s">
        <v>787</v>
      </c>
      <c r="B404" s="33" t="s">
        <v>789</v>
      </c>
      <c r="C404" s="33" t="s">
        <v>788</v>
      </c>
      <c r="D404" s="472" t="s">
        <v>2282</v>
      </c>
      <c r="E404" s="473"/>
      <c r="F404" s="474"/>
      <c r="G404" s="33" t="s">
        <v>70</v>
      </c>
      <c r="H404" s="34" t="s">
        <v>808</v>
      </c>
      <c r="I404" s="197" t="s">
        <v>1998</v>
      </c>
      <c r="J404" s="34" t="s">
        <v>2435</v>
      </c>
      <c r="K404" s="35">
        <v>80</v>
      </c>
      <c r="L404" s="146"/>
      <c r="M404" s="35">
        <v>0</v>
      </c>
      <c r="N404" s="147"/>
      <c r="O404" s="151"/>
      <c r="P404" s="10">
        <v>0</v>
      </c>
    </row>
    <row r="405" spans="1:16" ht="18" customHeight="1" x14ac:dyDescent="0.15">
      <c r="A405" s="23" t="s">
        <v>787</v>
      </c>
      <c r="B405" s="33" t="s">
        <v>789</v>
      </c>
      <c r="C405" s="33" t="s">
        <v>788</v>
      </c>
      <c r="D405" s="472" t="s">
        <v>2282</v>
      </c>
      <c r="E405" s="473"/>
      <c r="F405" s="474"/>
      <c r="G405" s="33" t="s">
        <v>70</v>
      </c>
      <c r="H405" s="34" t="s">
        <v>809</v>
      </c>
      <c r="I405" s="197" t="s">
        <v>1999</v>
      </c>
      <c r="J405" s="34" t="s">
        <v>810</v>
      </c>
      <c r="K405" s="35">
        <v>100</v>
      </c>
      <c r="L405" s="146"/>
      <c r="M405" s="35">
        <v>0</v>
      </c>
      <c r="N405" s="147"/>
      <c r="O405" s="151"/>
      <c r="P405" s="10">
        <v>0</v>
      </c>
    </row>
    <row r="406" spans="1:16" ht="18" customHeight="1" x14ac:dyDescent="0.15">
      <c r="A406" s="23" t="s">
        <v>787</v>
      </c>
      <c r="B406" s="33" t="s">
        <v>789</v>
      </c>
      <c r="C406" s="33" t="s">
        <v>788</v>
      </c>
      <c r="D406" s="472" t="s">
        <v>2282</v>
      </c>
      <c r="E406" s="473"/>
      <c r="F406" s="474"/>
      <c r="G406" s="33" t="s">
        <v>70</v>
      </c>
      <c r="H406" s="34" t="s">
        <v>811</v>
      </c>
      <c r="I406" s="197" t="s">
        <v>2000</v>
      </c>
      <c r="J406" s="34" t="s">
        <v>812</v>
      </c>
      <c r="K406" s="35">
        <v>35</v>
      </c>
      <c r="L406" s="146"/>
      <c r="M406" s="35">
        <v>0</v>
      </c>
      <c r="N406" s="147"/>
      <c r="O406" s="149"/>
      <c r="P406" s="10">
        <v>0</v>
      </c>
    </row>
    <row r="407" spans="1:16" ht="18" customHeight="1" x14ac:dyDescent="0.15">
      <c r="A407" s="23" t="s">
        <v>787</v>
      </c>
      <c r="B407" s="33" t="s">
        <v>789</v>
      </c>
      <c r="C407" s="33" t="s">
        <v>788</v>
      </c>
      <c r="D407" s="472" t="s">
        <v>2282</v>
      </c>
      <c r="E407" s="473"/>
      <c r="F407" s="474"/>
      <c r="G407" s="33" t="s">
        <v>70</v>
      </c>
      <c r="H407" s="34" t="s">
        <v>813</v>
      </c>
      <c r="I407" s="197" t="s">
        <v>2001</v>
      </c>
      <c r="J407" s="34" t="s">
        <v>814</v>
      </c>
      <c r="K407" s="35">
        <v>30</v>
      </c>
      <c r="L407" s="146"/>
      <c r="M407" s="35">
        <v>0</v>
      </c>
      <c r="N407" s="147"/>
      <c r="O407" s="149"/>
      <c r="P407" s="10">
        <v>0</v>
      </c>
    </row>
    <row r="408" spans="1:16" ht="18" customHeight="1" x14ac:dyDescent="0.15">
      <c r="A408" s="23" t="s">
        <v>787</v>
      </c>
      <c r="B408" s="33" t="s">
        <v>789</v>
      </c>
      <c r="C408" s="33" t="s">
        <v>788</v>
      </c>
      <c r="D408" s="472" t="s">
        <v>2282</v>
      </c>
      <c r="E408" s="473"/>
      <c r="F408" s="474"/>
      <c r="G408" s="33" t="s">
        <v>70</v>
      </c>
      <c r="H408" s="34" t="s">
        <v>815</v>
      </c>
      <c r="I408" s="197" t="s">
        <v>2002</v>
      </c>
      <c r="J408" s="34" t="s">
        <v>816</v>
      </c>
      <c r="K408" s="35">
        <v>60</v>
      </c>
      <c r="L408" s="146"/>
      <c r="M408" s="35">
        <v>0</v>
      </c>
      <c r="N408" s="147"/>
      <c r="O408" s="149"/>
      <c r="P408" s="10">
        <v>0</v>
      </c>
    </row>
    <row r="409" spans="1:16" ht="18" customHeight="1" x14ac:dyDescent="0.15">
      <c r="A409" s="23" t="s">
        <v>787</v>
      </c>
      <c r="B409" s="33" t="s">
        <v>789</v>
      </c>
      <c r="C409" s="33" t="s">
        <v>788</v>
      </c>
      <c r="D409" s="472" t="s">
        <v>2282</v>
      </c>
      <c r="E409" s="473"/>
      <c r="F409" s="474"/>
      <c r="G409" s="33" t="s">
        <v>70</v>
      </c>
      <c r="H409" s="34" t="s">
        <v>817</v>
      </c>
      <c r="I409" s="197" t="s">
        <v>2003</v>
      </c>
      <c r="J409" s="34" t="s">
        <v>818</v>
      </c>
      <c r="K409" s="35">
        <v>20</v>
      </c>
      <c r="L409" s="146"/>
      <c r="M409" s="35">
        <v>0</v>
      </c>
      <c r="N409" s="147"/>
      <c r="O409" s="149"/>
      <c r="P409" s="10">
        <v>0</v>
      </c>
    </row>
    <row r="410" spans="1:16" ht="18" customHeight="1" x14ac:dyDescent="0.15">
      <c r="A410" s="23" t="s">
        <v>787</v>
      </c>
      <c r="B410" s="33" t="s">
        <v>789</v>
      </c>
      <c r="C410" s="33" t="s">
        <v>788</v>
      </c>
      <c r="D410" s="472" t="s">
        <v>2282</v>
      </c>
      <c r="E410" s="473"/>
      <c r="F410" s="474"/>
      <c r="G410" s="33" t="s">
        <v>70</v>
      </c>
      <c r="H410" s="34" t="s">
        <v>819</v>
      </c>
      <c r="I410" s="197" t="s">
        <v>2004</v>
      </c>
      <c r="J410" s="34" t="s">
        <v>820</v>
      </c>
      <c r="K410" s="35">
        <v>45</v>
      </c>
      <c r="L410" s="146"/>
      <c r="M410" s="35">
        <v>0</v>
      </c>
      <c r="N410" s="147"/>
      <c r="O410" s="149"/>
      <c r="P410" s="10">
        <v>0</v>
      </c>
    </row>
    <row r="411" spans="1:16" ht="18" customHeight="1" x14ac:dyDescent="0.15">
      <c r="A411" s="23" t="s">
        <v>787</v>
      </c>
      <c r="B411" s="33" t="s">
        <v>789</v>
      </c>
      <c r="C411" s="33" t="s">
        <v>788</v>
      </c>
      <c r="D411" s="472" t="s">
        <v>2282</v>
      </c>
      <c r="E411" s="473"/>
      <c r="F411" s="474"/>
      <c r="G411" s="33" t="s">
        <v>70</v>
      </c>
      <c r="H411" s="34" t="s">
        <v>821</v>
      </c>
      <c r="I411" s="197" t="s">
        <v>2005</v>
      </c>
      <c r="J411" s="34" t="s">
        <v>822</v>
      </c>
      <c r="K411" s="35">
        <v>5</v>
      </c>
      <c r="L411" s="146"/>
      <c r="M411" s="35">
        <v>0</v>
      </c>
      <c r="N411" s="147"/>
      <c r="O411" s="149"/>
      <c r="P411" s="10">
        <v>0</v>
      </c>
    </row>
    <row r="412" spans="1:16" ht="18" customHeight="1" x14ac:dyDescent="0.15">
      <c r="A412" s="23" t="s">
        <v>823</v>
      </c>
      <c r="B412" s="24"/>
      <c r="C412" s="25" t="s">
        <v>824</v>
      </c>
      <c r="D412" s="403" t="s">
        <v>2222</v>
      </c>
      <c r="E412" s="404"/>
      <c r="F412" s="405"/>
      <c r="G412" s="25"/>
      <c r="H412" s="25"/>
      <c r="I412" s="195"/>
      <c r="J412" s="24" t="s">
        <v>67</v>
      </c>
      <c r="K412" s="26">
        <f>SUM(SUMIFS(K413:K417,$G413:$G417,{"0","1"}))</f>
        <v>860</v>
      </c>
      <c r="L412" s="231">
        <f>SUM(SUMIFS(L413:L417,$G413:$G417,{"0","1"}))</f>
        <v>0</v>
      </c>
      <c r="M412" s="26">
        <f>SUM(SUMIFS(M413:M417,$G413:$G417,{"0","1"}))</f>
        <v>130</v>
      </c>
      <c r="N412" s="41">
        <f>SUM(SUMIFS(N413:N417,$G413:$G417,{"0","1"}))</f>
        <v>0</v>
      </c>
      <c r="O412" s="42"/>
      <c r="P412" s="10">
        <v>2</v>
      </c>
    </row>
    <row r="413" spans="1:16" ht="18" customHeight="1" x14ac:dyDescent="0.15">
      <c r="A413" s="23" t="s">
        <v>823</v>
      </c>
      <c r="B413" s="33" t="s">
        <v>825</v>
      </c>
      <c r="C413" s="33" t="s">
        <v>824</v>
      </c>
      <c r="D413" s="469" t="s">
        <v>2283</v>
      </c>
      <c r="E413" s="470"/>
      <c r="F413" s="471"/>
      <c r="G413" s="33" t="s">
        <v>70</v>
      </c>
      <c r="H413" s="34" t="s">
        <v>826</v>
      </c>
      <c r="I413" s="197" t="s">
        <v>2006</v>
      </c>
      <c r="J413" s="34" t="s">
        <v>827</v>
      </c>
      <c r="K413" s="35">
        <v>105</v>
      </c>
      <c r="L413" s="146"/>
      <c r="M413" s="35">
        <v>0</v>
      </c>
      <c r="N413" s="147"/>
      <c r="O413" s="149"/>
      <c r="P413" s="10">
        <v>0</v>
      </c>
    </row>
    <row r="414" spans="1:16" ht="18" customHeight="1" x14ac:dyDescent="0.15">
      <c r="A414" s="23" t="s">
        <v>823</v>
      </c>
      <c r="B414" s="33" t="s">
        <v>825</v>
      </c>
      <c r="C414" s="33" t="s">
        <v>824</v>
      </c>
      <c r="D414" s="469" t="s">
        <v>2283</v>
      </c>
      <c r="E414" s="470"/>
      <c r="F414" s="471"/>
      <c r="G414" s="33" t="s">
        <v>70</v>
      </c>
      <c r="H414" s="34" t="s">
        <v>828</v>
      </c>
      <c r="I414" s="197" t="s">
        <v>2007</v>
      </c>
      <c r="J414" s="34" t="s">
        <v>829</v>
      </c>
      <c r="K414" s="35">
        <v>70</v>
      </c>
      <c r="L414" s="146"/>
      <c r="M414" s="35">
        <v>0</v>
      </c>
      <c r="N414" s="147"/>
      <c r="O414" s="149"/>
      <c r="P414" s="10">
        <v>0</v>
      </c>
    </row>
    <row r="415" spans="1:16" ht="18" customHeight="1" x14ac:dyDescent="0.15">
      <c r="A415" s="23" t="s">
        <v>823</v>
      </c>
      <c r="B415" s="33" t="s">
        <v>825</v>
      </c>
      <c r="C415" s="33" t="s">
        <v>824</v>
      </c>
      <c r="D415" s="469" t="s">
        <v>2283</v>
      </c>
      <c r="E415" s="470"/>
      <c r="F415" s="471"/>
      <c r="G415" s="33" t="s">
        <v>70</v>
      </c>
      <c r="H415" s="34" t="s">
        <v>830</v>
      </c>
      <c r="I415" s="197" t="s">
        <v>2008</v>
      </c>
      <c r="J415" s="34" t="s">
        <v>831</v>
      </c>
      <c r="K415" s="35">
        <v>350</v>
      </c>
      <c r="L415" s="146"/>
      <c r="M415" s="35">
        <v>80</v>
      </c>
      <c r="N415" s="147"/>
      <c r="O415" s="149"/>
      <c r="P415" s="10">
        <v>0</v>
      </c>
    </row>
    <row r="416" spans="1:16" ht="18" customHeight="1" x14ac:dyDescent="0.15">
      <c r="A416" s="23" t="s">
        <v>823</v>
      </c>
      <c r="B416" s="33" t="s">
        <v>825</v>
      </c>
      <c r="C416" s="33" t="s">
        <v>824</v>
      </c>
      <c r="D416" s="469" t="s">
        <v>2283</v>
      </c>
      <c r="E416" s="470"/>
      <c r="F416" s="471"/>
      <c r="G416" s="33" t="s">
        <v>70</v>
      </c>
      <c r="H416" s="34" t="s">
        <v>832</v>
      </c>
      <c r="I416" s="197" t="s">
        <v>2009</v>
      </c>
      <c r="J416" s="34" t="s">
        <v>833</v>
      </c>
      <c r="K416" s="35">
        <v>290</v>
      </c>
      <c r="L416" s="146"/>
      <c r="M416" s="35">
        <v>50</v>
      </c>
      <c r="N416" s="147"/>
      <c r="O416" s="149"/>
      <c r="P416" s="10">
        <v>0</v>
      </c>
    </row>
    <row r="417" spans="1:16" ht="18" customHeight="1" x14ac:dyDescent="0.15">
      <c r="A417" s="23" t="s">
        <v>823</v>
      </c>
      <c r="B417" s="33" t="s">
        <v>825</v>
      </c>
      <c r="C417" s="33" t="s">
        <v>824</v>
      </c>
      <c r="D417" s="469" t="s">
        <v>2283</v>
      </c>
      <c r="E417" s="470"/>
      <c r="F417" s="471"/>
      <c r="G417" s="33" t="s">
        <v>70</v>
      </c>
      <c r="H417" s="34" t="s">
        <v>834</v>
      </c>
      <c r="I417" s="197" t="s">
        <v>2010</v>
      </c>
      <c r="J417" s="34" t="s">
        <v>835</v>
      </c>
      <c r="K417" s="35">
        <v>45</v>
      </c>
      <c r="L417" s="146"/>
      <c r="M417" s="35">
        <v>0</v>
      </c>
      <c r="N417" s="147"/>
      <c r="O417" s="149"/>
      <c r="P417" s="10">
        <v>0</v>
      </c>
    </row>
    <row r="418" spans="1:16" ht="18" customHeight="1" x14ac:dyDescent="0.15">
      <c r="A418" s="23" t="s">
        <v>836</v>
      </c>
      <c r="B418" s="24"/>
      <c r="C418" s="25" t="s">
        <v>837</v>
      </c>
      <c r="D418" s="403" t="s">
        <v>2223</v>
      </c>
      <c r="E418" s="404"/>
      <c r="F418" s="405"/>
      <c r="G418" s="25"/>
      <c r="H418" s="25"/>
      <c r="I418" s="195"/>
      <c r="J418" s="24" t="s">
        <v>67</v>
      </c>
      <c r="K418" s="26">
        <f>SUM(SUMIFS(K419:K424,$G419:$G424,{"0","1"}))</f>
        <v>545</v>
      </c>
      <c r="L418" s="231">
        <f>SUM(SUMIFS(L419:L424,$G419:$G424,{"0","1"}))</f>
        <v>0</v>
      </c>
      <c r="M418" s="26">
        <f>SUM(SUMIFS(M419:M424,$G419:$G424,{"0","1"}))</f>
        <v>0</v>
      </c>
      <c r="N418" s="41">
        <f>SUM(SUMIFS(N419:N424,$G419:$G424,{"0","1"}))</f>
        <v>0</v>
      </c>
      <c r="O418" s="42"/>
      <c r="P418" s="10">
        <v>2</v>
      </c>
    </row>
    <row r="419" spans="1:16" ht="18" customHeight="1" x14ac:dyDescent="0.15">
      <c r="A419" s="23" t="s">
        <v>836</v>
      </c>
      <c r="B419" s="33" t="s">
        <v>838</v>
      </c>
      <c r="C419" s="33" t="s">
        <v>837</v>
      </c>
      <c r="D419" s="466" t="s">
        <v>2284</v>
      </c>
      <c r="E419" s="467"/>
      <c r="F419" s="468"/>
      <c r="G419" s="33" t="s">
        <v>70</v>
      </c>
      <c r="H419" s="34" t="s">
        <v>839</v>
      </c>
      <c r="I419" s="197" t="s">
        <v>2011</v>
      </c>
      <c r="J419" s="34" t="s">
        <v>840</v>
      </c>
      <c r="K419" s="35">
        <v>120</v>
      </c>
      <c r="L419" s="146"/>
      <c r="M419" s="35">
        <v>0</v>
      </c>
      <c r="N419" s="147"/>
      <c r="O419" s="149"/>
      <c r="P419" s="10">
        <v>0</v>
      </c>
    </row>
    <row r="420" spans="1:16" ht="18" customHeight="1" x14ac:dyDescent="0.15">
      <c r="A420" s="23" t="s">
        <v>836</v>
      </c>
      <c r="B420" s="33" t="s">
        <v>838</v>
      </c>
      <c r="C420" s="33" t="s">
        <v>837</v>
      </c>
      <c r="D420" s="466" t="s">
        <v>2284</v>
      </c>
      <c r="E420" s="467"/>
      <c r="F420" s="468"/>
      <c r="G420" s="33" t="s">
        <v>70</v>
      </c>
      <c r="H420" s="34" t="s">
        <v>841</v>
      </c>
      <c r="I420" s="197" t="s">
        <v>2012</v>
      </c>
      <c r="J420" s="34" t="s">
        <v>842</v>
      </c>
      <c r="K420" s="35">
        <v>25</v>
      </c>
      <c r="L420" s="146"/>
      <c r="M420" s="35">
        <v>0</v>
      </c>
      <c r="N420" s="147"/>
      <c r="O420" s="149"/>
      <c r="P420" s="10">
        <v>0</v>
      </c>
    </row>
    <row r="421" spans="1:16" ht="18" customHeight="1" x14ac:dyDescent="0.15">
      <c r="A421" s="23" t="s">
        <v>836</v>
      </c>
      <c r="B421" s="33" t="s">
        <v>838</v>
      </c>
      <c r="C421" s="33" t="s">
        <v>837</v>
      </c>
      <c r="D421" s="466" t="s">
        <v>2284</v>
      </c>
      <c r="E421" s="467"/>
      <c r="F421" s="468"/>
      <c r="G421" s="33" t="s">
        <v>70</v>
      </c>
      <c r="H421" s="34" t="s">
        <v>843</v>
      </c>
      <c r="I421" s="197" t="s">
        <v>2013</v>
      </c>
      <c r="J421" s="34" t="s">
        <v>844</v>
      </c>
      <c r="K421" s="35">
        <v>115</v>
      </c>
      <c r="L421" s="146"/>
      <c r="M421" s="35">
        <v>0</v>
      </c>
      <c r="N421" s="147"/>
      <c r="O421" s="149"/>
      <c r="P421" s="10">
        <v>0</v>
      </c>
    </row>
    <row r="422" spans="1:16" ht="18" customHeight="1" x14ac:dyDescent="0.15">
      <c r="A422" s="23" t="s">
        <v>836</v>
      </c>
      <c r="B422" s="33" t="s">
        <v>838</v>
      </c>
      <c r="C422" s="33" t="s">
        <v>837</v>
      </c>
      <c r="D422" s="466" t="s">
        <v>2284</v>
      </c>
      <c r="E422" s="467"/>
      <c r="F422" s="468"/>
      <c r="G422" s="33" t="s">
        <v>70</v>
      </c>
      <c r="H422" s="34" t="s">
        <v>845</v>
      </c>
      <c r="I422" s="197" t="s">
        <v>2014</v>
      </c>
      <c r="J422" s="34" t="s">
        <v>846</v>
      </c>
      <c r="K422" s="35">
        <v>115</v>
      </c>
      <c r="L422" s="146"/>
      <c r="M422" s="35">
        <v>0</v>
      </c>
      <c r="N422" s="147"/>
      <c r="O422" s="149"/>
      <c r="P422" s="10">
        <v>0</v>
      </c>
    </row>
    <row r="423" spans="1:16" ht="18" customHeight="1" x14ac:dyDescent="0.15">
      <c r="A423" s="23" t="s">
        <v>836</v>
      </c>
      <c r="B423" s="33" t="s">
        <v>838</v>
      </c>
      <c r="C423" s="33" t="s">
        <v>837</v>
      </c>
      <c r="D423" s="466" t="s">
        <v>2284</v>
      </c>
      <c r="E423" s="467"/>
      <c r="F423" s="468"/>
      <c r="G423" s="33" t="s">
        <v>70</v>
      </c>
      <c r="H423" s="34" t="s">
        <v>847</v>
      </c>
      <c r="I423" s="197" t="s">
        <v>2015</v>
      </c>
      <c r="J423" s="34" t="s">
        <v>848</v>
      </c>
      <c r="K423" s="35">
        <v>145</v>
      </c>
      <c r="L423" s="146"/>
      <c r="M423" s="35">
        <v>0</v>
      </c>
      <c r="N423" s="147"/>
      <c r="O423" s="151"/>
      <c r="P423" s="10">
        <v>0</v>
      </c>
    </row>
    <row r="424" spans="1:16" ht="18" customHeight="1" x14ac:dyDescent="0.15">
      <c r="A424" s="23" t="s">
        <v>836</v>
      </c>
      <c r="B424" s="33" t="s">
        <v>838</v>
      </c>
      <c r="C424" s="33" t="s">
        <v>837</v>
      </c>
      <c r="D424" s="466" t="s">
        <v>2284</v>
      </c>
      <c r="E424" s="467"/>
      <c r="F424" s="468"/>
      <c r="G424" s="33" t="s">
        <v>70</v>
      </c>
      <c r="H424" s="34" t="s">
        <v>849</v>
      </c>
      <c r="I424" s="197" t="s">
        <v>2016</v>
      </c>
      <c r="J424" s="34" t="s">
        <v>850</v>
      </c>
      <c r="K424" s="35">
        <v>25</v>
      </c>
      <c r="L424" s="146"/>
      <c r="M424" s="35">
        <v>0</v>
      </c>
      <c r="N424" s="147"/>
      <c r="O424" s="151"/>
      <c r="P424" s="10">
        <v>0</v>
      </c>
    </row>
    <row r="425" spans="1:16" ht="18" customHeight="1" x14ac:dyDescent="0.15">
      <c r="A425" s="23" t="s">
        <v>851</v>
      </c>
      <c r="B425" s="24"/>
      <c r="C425" s="25" t="s">
        <v>852</v>
      </c>
      <c r="D425" s="403" t="s">
        <v>2224</v>
      </c>
      <c r="E425" s="404"/>
      <c r="F425" s="405"/>
      <c r="G425" s="25"/>
      <c r="H425" s="25"/>
      <c r="I425" s="195"/>
      <c r="J425" s="24" t="s">
        <v>67</v>
      </c>
      <c r="K425" s="26">
        <f>SUM(SUMIFS(K426:K445,$G426:$G445,{"0","1"}))</f>
        <v>1355</v>
      </c>
      <c r="L425" s="231">
        <f>SUM(SUMIFS(L426:L445,$G426:$G445,{"0","1"}))</f>
        <v>0</v>
      </c>
      <c r="M425" s="26">
        <f>SUM(SUMIFS(M426:M445,$G426:$G445,{"0","1"}))</f>
        <v>160</v>
      </c>
      <c r="N425" s="41">
        <f>SUM(SUMIFS(N426:N445,$G426:$G445,{"0","1"}))</f>
        <v>0</v>
      </c>
      <c r="O425" s="232"/>
      <c r="P425" s="10">
        <v>2</v>
      </c>
    </row>
    <row r="426" spans="1:16" ht="18" customHeight="1" x14ac:dyDescent="0.15">
      <c r="A426" s="23" t="s">
        <v>851</v>
      </c>
      <c r="B426" s="33" t="s">
        <v>853</v>
      </c>
      <c r="C426" s="33" t="s">
        <v>852</v>
      </c>
      <c r="D426" s="463" t="s">
        <v>2285</v>
      </c>
      <c r="E426" s="464"/>
      <c r="F426" s="465"/>
      <c r="G426" s="33" t="s">
        <v>70</v>
      </c>
      <c r="H426" s="34" t="s">
        <v>854</v>
      </c>
      <c r="I426" s="197" t="s">
        <v>2017</v>
      </c>
      <c r="J426" s="258" t="s">
        <v>855</v>
      </c>
      <c r="K426" s="259">
        <v>0</v>
      </c>
      <c r="L426" s="146"/>
      <c r="M426" s="35">
        <v>0</v>
      </c>
      <c r="N426" s="147"/>
      <c r="O426" s="151" t="s">
        <v>2422</v>
      </c>
      <c r="P426" s="10">
        <v>0</v>
      </c>
    </row>
    <row r="427" spans="1:16" ht="18" customHeight="1" x14ac:dyDescent="0.15">
      <c r="A427" s="23" t="s">
        <v>851</v>
      </c>
      <c r="B427" s="33" t="s">
        <v>853</v>
      </c>
      <c r="C427" s="33" t="s">
        <v>852</v>
      </c>
      <c r="D427" s="463" t="s">
        <v>2285</v>
      </c>
      <c r="E427" s="464"/>
      <c r="F427" s="465"/>
      <c r="G427" s="33" t="s">
        <v>70</v>
      </c>
      <c r="H427" s="34" t="s">
        <v>856</v>
      </c>
      <c r="I427" s="197" t="s">
        <v>2018</v>
      </c>
      <c r="J427" s="34" t="s">
        <v>857</v>
      </c>
      <c r="K427" s="35">
        <v>85</v>
      </c>
      <c r="L427" s="146"/>
      <c r="M427" s="35">
        <v>0</v>
      </c>
      <c r="N427" s="147"/>
      <c r="O427" s="151"/>
      <c r="P427" s="10">
        <v>0</v>
      </c>
    </row>
    <row r="428" spans="1:16" ht="18" customHeight="1" x14ac:dyDescent="0.15">
      <c r="A428" s="23" t="s">
        <v>851</v>
      </c>
      <c r="B428" s="33" t="s">
        <v>853</v>
      </c>
      <c r="C428" s="33" t="s">
        <v>852</v>
      </c>
      <c r="D428" s="463" t="s">
        <v>2285</v>
      </c>
      <c r="E428" s="464"/>
      <c r="F428" s="465"/>
      <c r="G428" s="33" t="s">
        <v>70</v>
      </c>
      <c r="H428" s="34" t="s">
        <v>858</v>
      </c>
      <c r="I428" s="197" t="s">
        <v>2019</v>
      </c>
      <c r="J428" s="34" t="s">
        <v>859</v>
      </c>
      <c r="K428" s="35">
        <v>30</v>
      </c>
      <c r="L428" s="146"/>
      <c r="M428" s="35">
        <v>0</v>
      </c>
      <c r="N428" s="147"/>
      <c r="O428" s="149"/>
      <c r="P428" s="10">
        <v>0</v>
      </c>
    </row>
    <row r="429" spans="1:16" ht="18" customHeight="1" x14ac:dyDescent="0.15">
      <c r="A429" s="23" t="s">
        <v>851</v>
      </c>
      <c r="B429" s="33" t="s">
        <v>853</v>
      </c>
      <c r="C429" s="33" t="s">
        <v>852</v>
      </c>
      <c r="D429" s="463" t="s">
        <v>2285</v>
      </c>
      <c r="E429" s="464"/>
      <c r="F429" s="465"/>
      <c r="G429" s="33" t="s">
        <v>70</v>
      </c>
      <c r="H429" s="34" t="s">
        <v>860</v>
      </c>
      <c r="I429" s="197" t="s">
        <v>2020</v>
      </c>
      <c r="J429" s="34" t="s">
        <v>861</v>
      </c>
      <c r="K429" s="35">
        <v>45</v>
      </c>
      <c r="L429" s="146"/>
      <c r="M429" s="35">
        <v>0</v>
      </c>
      <c r="N429" s="147"/>
      <c r="O429" s="151"/>
      <c r="P429" s="10">
        <v>0</v>
      </c>
    </row>
    <row r="430" spans="1:16" ht="18" customHeight="1" x14ac:dyDescent="0.15">
      <c r="A430" s="23" t="s">
        <v>851</v>
      </c>
      <c r="B430" s="33" t="s">
        <v>853</v>
      </c>
      <c r="C430" s="33" t="s">
        <v>852</v>
      </c>
      <c r="D430" s="463" t="s">
        <v>2285</v>
      </c>
      <c r="E430" s="464"/>
      <c r="F430" s="465"/>
      <c r="G430" s="33" t="s">
        <v>70</v>
      </c>
      <c r="H430" s="34" t="s">
        <v>862</v>
      </c>
      <c r="I430" s="197" t="s">
        <v>2021</v>
      </c>
      <c r="J430" s="34" t="s">
        <v>863</v>
      </c>
      <c r="K430" s="35">
        <v>215</v>
      </c>
      <c r="L430" s="146"/>
      <c r="M430" s="35">
        <v>60</v>
      </c>
      <c r="N430" s="147"/>
      <c r="O430" s="151"/>
      <c r="P430" s="10">
        <v>0</v>
      </c>
    </row>
    <row r="431" spans="1:16" ht="18" customHeight="1" x14ac:dyDescent="0.15">
      <c r="A431" s="23" t="s">
        <v>851</v>
      </c>
      <c r="B431" s="33" t="s">
        <v>853</v>
      </c>
      <c r="C431" s="33" t="s">
        <v>852</v>
      </c>
      <c r="D431" s="463" t="s">
        <v>2285</v>
      </c>
      <c r="E431" s="464"/>
      <c r="F431" s="465"/>
      <c r="G431" s="33" t="s">
        <v>70</v>
      </c>
      <c r="H431" s="34" t="s">
        <v>864</v>
      </c>
      <c r="I431" s="197" t="s">
        <v>2022</v>
      </c>
      <c r="J431" s="34" t="s">
        <v>865</v>
      </c>
      <c r="K431" s="35">
        <v>405</v>
      </c>
      <c r="L431" s="146"/>
      <c r="M431" s="35">
        <v>100</v>
      </c>
      <c r="N431" s="147"/>
      <c r="O431" s="151"/>
      <c r="P431" s="10">
        <v>0</v>
      </c>
    </row>
    <row r="432" spans="1:16" ht="18" customHeight="1" x14ac:dyDescent="0.15">
      <c r="A432" s="23" t="s">
        <v>851</v>
      </c>
      <c r="B432" s="33" t="s">
        <v>853</v>
      </c>
      <c r="C432" s="33" t="s">
        <v>852</v>
      </c>
      <c r="D432" s="463" t="s">
        <v>2285</v>
      </c>
      <c r="E432" s="464"/>
      <c r="F432" s="465"/>
      <c r="G432" s="33" t="s">
        <v>70</v>
      </c>
      <c r="H432" s="34" t="s">
        <v>866</v>
      </c>
      <c r="I432" s="197" t="s">
        <v>2023</v>
      </c>
      <c r="J432" s="34" t="s">
        <v>867</v>
      </c>
      <c r="K432" s="35">
        <v>15</v>
      </c>
      <c r="L432" s="146"/>
      <c r="M432" s="35">
        <v>0</v>
      </c>
      <c r="N432" s="147"/>
      <c r="O432" s="151"/>
      <c r="P432" s="10">
        <v>0</v>
      </c>
    </row>
    <row r="433" spans="1:16" ht="18" customHeight="1" x14ac:dyDescent="0.15">
      <c r="A433" s="23" t="s">
        <v>851</v>
      </c>
      <c r="B433" s="33" t="s">
        <v>853</v>
      </c>
      <c r="C433" s="33" t="s">
        <v>852</v>
      </c>
      <c r="D433" s="463" t="s">
        <v>2285</v>
      </c>
      <c r="E433" s="464"/>
      <c r="F433" s="465"/>
      <c r="G433" s="33" t="s">
        <v>70</v>
      </c>
      <c r="H433" s="34" t="s">
        <v>868</v>
      </c>
      <c r="I433" s="197" t="s">
        <v>2024</v>
      </c>
      <c r="J433" s="34" t="s">
        <v>869</v>
      </c>
      <c r="K433" s="35">
        <v>25</v>
      </c>
      <c r="L433" s="146"/>
      <c r="M433" s="35">
        <v>0</v>
      </c>
      <c r="N433" s="147"/>
      <c r="O433" s="151"/>
      <c r="P433" s="10">
        <v>0</v>
      </c>
    </row>
    <row r="434" spans="1:16" ht="18" customHeight="1" x14ac:dyDescent="0.15">
      <c r="A434" s="23" t="s">
        <v>851</v>
      </c>
      <c r="B434" s="33" t="s">
        <v>853</v>
      </c>
      <c r="C434" s="33" t="s">
        <v>852</v>
      </c>
      <c r="D434" s="463" t="s">
        <v>2285</v>
      </c>
      <c r="E434" s="464"/>
      <c r="F434" s="465"/>
      <c r="G434" s="33" t="s">
        <v>70</v>
      </c>
      <c r="H434" s="34" t="s">
        <v>870</v>
      </c>
      <c r="I434" s="197" t="s">
        <v>2025</v>
      </c>
      <c r="J434" s="34" t="s">
        <v>871</v>
      </c>
      <c r="K434" s="35">
        <v>65</v>
      </c>
      <c r="L434" s="146"/>
      <c r="M434" s="35">
        <v>0</v>
      </c>
      <c r="N434" s="147"/>
      <c r="O434" s="151"/>
      <c r="P434" s="10">
        <v>0</v>
      </c>
    </row>
    <row r="435" spans="1:16" ht="18" customHeight="1" x14ac:dyDescent="0.15">
      <c r="A435" s="23" t="s">
        <v>851</v>
      </c>
      <c r="B435" s="33" t="s">
        <v>853</v>
      </c>
      <c r="C435" s="33" t="s">
        <v>852</v>
      </c>
      <c r="D435" s="463" t="s">
        <v>2285</v>
      </c>
      <c r="E435" s="464"/>
      <c r="F435" s="465"/>
      <c r="G435" s="33" t="s">
        <v>70</v>
      </c>
      <c r="H435" s="34" t="s">
        <v>872</v>
      </c>
      <c r="I435" s="197" t="s">
        <v>2026</v>
      </c>
      <c r="J435" s="34" t="s">
        <v>873</v>
      </c>
      <c r="K435" s="35">
        <v>75</v>
      </c>
      <c r="L435" s="146"/>
      <c r="M435" s="35">
        <v>0</v>
      </c>
      <c r="N435" s="147"/>
      <c r="O435" s="151"/>
      <c r="P435" s="10">
        <v>0</v>
      </c>
    </row>
    <row r="436" spans="1:16" ht="18" customHeight="1" x14ac:dyDescent="0.15">
      <c r="A436" s="23" t="s">
        <v>851</v>
      </c>
      <c r="B436" s="33" t="s">
        <v>853</v>
      </c>
      <c r="C436" s="33" t="s">
        <v>852</v>
      </c>
      <c r="D436" s="463" t="s">
        <v>2285</v>
      </c>
      <c r="E436" s="464"/>
      <c r="F436" s="465"/>
      <c r="G436" s="33" t="s">
        <v>70</v>
      </c>
      <c r="H436" s="34" t="s">
        <v>874</v>
      </c>
      <c r="I436" s="197" t="s">
        <v>2027</v>
      </c>
      <c r="J436" s="34" t="s">
        <v>875</v>
      </c>
      <c r="K436" s="35">
        <v>45</v>
      </c>
      <c r="L436" s="146"/>
      <c r="M436" s="35">
        <v>0</v>
      </c>
      <c r="N436" s="147"/>
      <c r="O436" s="149"/>
      <c r="P436" s="10">
        <v>0</v>
      </c>
    </row>
    <row r="437" spans="1:16" ht="18" customHeight="1" x14ac:dyDescent="0.15">
      <c r="A437" s="23" t="s">
        <v>851</v>
      </c>
      <c r="B437" s="33" t="s">
        <v>853</v>
      </c>
      <c r="C437" s="33" t="s">
        <v>852</v>
      </c>
      <c r="D437" s="463" t="s">
        <v>2285</v>
      </c>
      <c r="E437" s="464"/>
      <c r="F437" s="465"/>
      <c r="G437" s="33" t="s">
        <v>70</v>
      </c>
      <c r="H437" s="34" t="s">
        <v>876</v>
      </c>
      <c r="I437" s="197" t="s">
        <v>2028</v>
      </c>
      <c r="J437" s="34" t="s">
        <v>877</v>
      </c>
      <c r="K437" s="35">
        <v>30</v>
      </c>
      <c r="L437" s="146"/>
      <c r="M437" s="35">
        <v>0</v>
      </c>
      <c r="N437" s="147"/>
      <c r="O437" s="149"/>
      <c r="P437" s="10">
        <v>0</v>
      </c>
    </row>
    <row r="438" spans="1:16" ht="18" customHeight="1" x14ac:dyDescent="0.15">
      <c r="A438" s="23" t="s">
        <v>851</v>
      </c>
      <c r="B438" s="33" t="s">
        <v>853</v>
      </c>
      <c r="C438" s="33" t="s">
        <v>852</v>
      </c>
      <c r="D438" s="463" t="s">
        <v>2285</v>
      </c>
      <c r="E438" s="464"/>
      <c r="F438" s="465"/>
      <c r="G438" s="33" t="s">
        <v>70</v>
      </c>
      <c r="H438" s="34" t="s">
        <v>878</v>
      </c>
      <c r="I438" s="197" t="s">
        <v>2029</v>
      </c>
      <c r="J438" s="34" t="s">
        <v>879</v>
      </c>
      <c r="K438" s="35">
        <v>10</v>
      </c>
      <c r="L438" s="146"/>
      <c r="M438" s="35">
        <v>0</v>
      </c>
      <c r="N438" s="147"/>
      <c r="O438" s="149"/>
      <c r="P438" s="10">
        <v>0</v>
      </c>
    </row>
    <row r="439" spans="1:16" ht="18" customHeight="1" x14ac:dyDescent="0.15">
      <c r="A439" s="23" t="s">
        <v>851</v>
      </c>
      <c r="B439" s="33" t="s">
        <v>853</v>
      </c>
      <c r="C439" s="33" t="s">
        <v>852</v>
      </c>
      <c r="D439" s="463" t="s">
        <v>2285</v>
      </c>
      <c r="E439" s="464"/>
      <c r="F439" s="465"/>
      <c r="G439" s="33" t="s">
        <v>70</v>
      </c>
      <c r="H439" s="34" t="s">
        <v>880</v>
      </c>
      <c r="I439" s="197" t="s">
        <v>2030</v>
      </c>
      <c r="J439" s="34" t="s">
        <v>881</v>
      </c>
      <c r="K439" s="35">
        <v>45</v>
      </c>
      <c r="L439" s="146"/>
      <c r="M439" s="35">
        <v>0</v>
      </c>
      <c r="N439" s="147"/>
      <c r="O439" s="149"/>
      <c r="P439" s="10">
        <v>0</v>
      </c>
    </row>
    <row r="440" spans="1:16" ht="18" customHeight="1" x14ac:dyDescent="0.15">
      <c r="A440" s="23" t="s">
        <v>851</v>
      </c>
      <c r="B440" s="33" t="s">
        <v>853</v>
      </c>
      <c r="C440" s="33" t="s">
        <v>852</v>
      </c>
      <c r="D440" s="463" t="s">
        <v>2285</v>
      </c>
      <c r="E440" s="464"/>
      <c r="F440" s="465"/>
      <c r="G440" s="33" t="s">
        <v>70</v>
      </c>
      <c r="H440" s="34" t="s">
        <v>882</v>
      </c>
      <c r="I440" s="197" t="s">
        <v>2031</v>
      </c>
      <c r="J440" s="34" t="s">
        <v>883</v>
      </c>
      <c r="K440" s="35">
        <v>80</v>
      </c>
      <c r="L440" s="146"/>
      <c r="M440" s="35">
        <v>0</v>
      </c>
      <c r="N440" s="147"/>
      <c r="O440" s="149"/>
      <c r="P440" s="10">
        <v>0</v>
      </c>
    </row>
    <row r="441" spans="1:16" ht="18" customHeight="1" x14ac:dyDescent="0.15">
      <c r="A441" s="23" t="s">
        <v>851</v>
      </c>
      <c r="B441" s="33" t="s">
        <v>853</v>
      </c>
      <c r="C441" s="33" t="s">
        <v>852</v>
      </c>
      <c r="D441" s="463" t="s">
        <v>2285</v>
      </c>
      <c r="E441" s="464"/>
      <c r="F441" s="465"/>
      <c r="G441" s="33" t="s">
        <v>70</v>
      </c>
      <c r="H441" s="34" t="s">
        <v>884</v>
      </c>
      <c r="I441" s="197" t="s">
        <v>2032</v>
      </c>
      <c r="J441" s="34" t="s">
        <v>885</v>
      </c>
      <c r="K441" s="35">
        <v>95</v>
      </c>
      <c r="L441" s="146"/>
      <c r="M441" s="35">
        <v>0</v>
      </c>
      <c r="N441" s="147"/>
      <c r="O441" s="149"/>
      <c r="P441" s="10">
        <v>0</v>
      </c>
    </row>
    <row r="442" spans="1:16" ht="18" customHeight="1" x14ac:dyDescent="0.15">
      <c r="A442" s="23" t="s">
        <v>851</v>
      </c>
      <c r="B442" s="33" t="s">
        <v>853</v>
      </c>
      <c r="C442" s="33" t="s">
        <v>852</v>
      </c>
      <c r="D442" s="463" t="s">
        <v>2285</v>
      </c>
      <c r="E442" s="464"/>
      <c r="F442" s="465"/>
      <c r="G442" s="33" t="s">
        <v>70</v>
      </c>
      <c r="H442" s="34" t="s">
        <v>886</v>
      </c>
      <c r="I442" s="197" t="s">
        <v>2033</v>
      </c>
      <c r="J442" s="34" t="s">
        <v>887</v>
      </c>
      <c r="K442" s="35">
        <v>65</v>
      </c>
      <c r="L442" s="146"/>
      <c r="M442" s="35">
        <v>0</v>
      </c>
      <c r="N442" s="147"/>
      <c r="O442" s="149"/>
      <c r="P442" s="10">
        <v>0</v>
      </c>
    </row>
    <row r="443" spans="1:16" ht="18" customHeight="1" x14ac:dyDescent="0.15">
      <c r="A443" s="23" t="s">
        <v>851</v>
      </c>
      <c r="B443" s="33" t="s">
        <v>853</v>
      </c>
      <c r="C443" s="33" t="s">
        <v>852</v>
      </c>
      <c r="D443" s="463" t="s">
        <v>2285</v>
      </c>
      <c r="E443" s="464"/>
      <c r="F443" s="465"/>
      <c r="G443" s="33" t="s">
        <v>70</v>
      </c>
      <c r="H443" s="34" t="s">
        <v>888</v>
      </c>
      <c r="I443" s="197" t="s">
        <v>2034</v>
      </c>
      <c r="J443" s="34" t="s">
        <v>889</v>
      </c>
      <c r="K443" s="35">
        <v>5</v>
      </c>
      <c r="L443" s="146"/>
      <c r="M443" s="35">
        <v>0</v>
      </c>
      <c r="N443" s="147"/>
      <c r="O443" s="149"/>
      <c r="P443" s="10">
        <v>0</v>
      </c>
    </row>
    <row r="444" spans="1:16" ht="18" customHeight="1" x14ac:dyDescent="0.15">
      <c r="A444" s="23" t="s">
        <v>851</v>
      </c>
      <c r="B444" s="33" t="s">
        <v>853</v>
      </c>
      <c r="C444" s="33" t="s">
        <v>852</v>
      </c>
      <c r="D444" s="463" t="s">
        <v>2285</v>
      </c>
      <c r="E444" s="464"/>
      <c r="F444" s="465"/>
      <c r="G444" s="33" t="s">
        <v>70</v>
      </c>
      <c r="H444" s="34" t="s">
        <v>890</v>
      </c>
      <c r="I444" s="197" t="s">
        <v>2035</v>
      </c>
      <c r="J444" s="34" t="s">
        <v>891</v>
      </c>
      <c r="K444" s="35">
        <v>5</v>
      </c>
      <c r="L444" s="146"/>
      <c r="M444" s="35">
        <v>0</v>
      </c>
      <c r="N444" s="147"/>
      <c r="O444" s="149"/>
      <c r="P444" s="10">
        <v>0</v>
      </c>
    </row>
    <row r="445" spans="1:16" ht="18" customHeight="1" x14ac:dyDescent="0.15">
      <c r="A445" s="23"/>
      <c r="B445" s="33"/>
      <c r="C445" s="33"/>
      <c r="D445" s="297"/>
      <c r="E445" s="298"/>
      <c r="F445" s="299"/>
      <c r="G445" s="33" t="s">
        <v>2443</v>
      </c>
      <c r="H445" s="34" t="s">
        <v>2442</v>
      </c>
      <c r="I445" s="197" t="s">
        <v>2441</v>
      </c>
      <c r="J445" s="34" t="s">
        <v>2440</v>
      </c>
      <c r="K445" s="35">
        <v>15</v>
      </c>
      <c r="L445" s="146"/>
      <c r="M445" s="35">
        <v>0</v>
      </c>
      <c r="N445" s="147"/>
      <c r="O445" s="270"/>
      <c r="P445" s="10">
        <v>0</v>
      </c>
    </row>
    <row r="446" spans="1:16" ht="18" customHeight="1" x14ac:dyDescent="0.15">
      <c r="A446" s="23" t="s">
        <v>892</v>
      </c>
      <c r="B446" s="24"/>
      <c r="C446" s="25" t="s">
        <v>893</v>
      </c>
      <c r="D446" s="403" t="s">
        <v>2225</v>
      </c>
      <c r="E446" s="404"/>
      <c r="F446" s="405"/>
      <c r="G446" s="25"/>
      <c r="H446" s="25"/>
      <c r="I446" s="195"/>
      <c r="J446" s="24" t="s">
        <v>67</v>
      </c>
      <c r="K446" s="26">
        <f>SUM(SUMIFS(K447:K466,$G447:$G466,{"0","1"}))</f>
        <v>885</v>
      </c>
      <c r="L446" s="231">
        <f>SUM(SUMIFS(L447:L466,$G447:$G466,{"0","1"}))</f>
        <v>0</v>
      </c>
      <c r="M446" s="26">
        <f>SUM(SUMIFS(M447:M466,$G447:$G466,{"0","1"}))</f>
        <v>35</v>
      </c>
      <c r="N446" s="41">
        <f>SUM(SUMIFS(N447:N466,$G447:$G466,{"0","1"}))</f>
        <v>0</v>
      </c>
      <c r="O446" s="42"/>
      <c r="P446" s="10">
        <v>2</v>
      </c>
    </row>
    <row r="447" spans="1:16" ht="18" customHeight="1" x14ac:dyDescent="0.15">
      <c r="A447" s="23" t="s">
        <v>892</v>
      </c>
      <c r="B447" s="33" t="s">
        <v>894</v>
      </c>
      <c r="C447" s="33" t="s">
        <v>893</v>
      </c>
      <c r="D447" s="460" t="s">
        <v>2286</v>
      </c>
      <c r="E447" s="461"/>
      <c r="F447" s="462"/>
      <c r="G447" s="33" t="s">
        <v>70</v>
      </c>
      <c r="H447" s="34" t="s">
        <v>895</v>
      </c>
      <c r="I447" s="197" t="s">
        <v>2036</v>
      </c>
      <c r="J447" s="34" t="s">
        <v>896</v>
      </c>
      <c r="K447" s="35">
        <v>80</v>
      </c>
      <c r="L447" s="146"/>
      <c r="M447" s="35">
        <v>0</v>
      </c>
      <c r="N447" s="147"/>
      <c r="O447" s="149"/>
      <c r="P447" s="10">
        <v>0</v>
      </c>
    </row>
    <row r="448" spans="1:16" ht="18" customHeight="1" x14ac:dyDescent="0.15">
      <c r="A448" s="23" t="s">
        <v>892</v>
      </c>
      <c r="B448" s="33" t="s">
        <v>894</v>
      </c>
      <c r="C448" s="33" t="s">
        <v>893</v>
      </c>
      <c r="D448" s="460" t="s">
        <v>2286</v>
      </c>
      <c r="E448" s="461"/>
      <c r="F448" s="462"/>
      <c r="G448" s="33" t="s">
        <v>70</v>
      </c>
      <c r="H448" s="34" t="s">
        <v>897</v>
      </c>
      <c r="I448" s="197" t="s">
        <v>2037</v>
      </c>
      <c r="J448" s="34" t="s">
        <v>898</v>
      </c>
      <c r="K448" s="35">
        <v>60</v>
      </c>
      <c r="L448" s="146"/>
      <c r="M448" s="35">
        <v>0</v>
      </c>
      <c r="N448" s="147"/>
      <c r="O448" s="149"/>
      <c r="P448" s="10">
        <v>0</v>
      </c>
    </row>
    <row r="449" spans="1:16" ht="18" customHeight="1" x14ac:dyDescent="0.15">
      <c r="A449" s="23" t="s">
        <v>892</v>
      </c>
      <c r="B449" s="33" t="s">
        <v>894</v>
      </c>
      <c r="C449" s="33" t="s">
        <v>893</v>
      </c>
      <c r="D449" s="460" t="s">
        <v>2286</v>
      </c>
      <c r="E449" s="461"/>
      <c r="F449" s="462"/>
      <c r="G449" s="33" t="s">
        <v>70</v>
      </c>
      <c r="H449" s="34" t="s">
        <v>899</v>
      </c>
      <c r="I449" s="197" t="s">
        <v>2038</v>
      </c>
      <c r="J449" s="34" t="s">
        <v>900</v>
      </c>
      <c r="K449" s="35">
        <v>55</v>
      </c>
      <c r="L449" s="146"/>
      <c r="M449" s="35">
        <v>0</v>
      </c>
      <c r="N449" s="147"/>
      <c r="O449" s="149"/>
      <c r="P449" s="10">
        <v>0</v>
      </c>
    </row>
    <row r="450" spans="1:16" ht="18" customHeight="1" x14ac:dyDescent="0.15">
      <c r="A450" s="23" t="s">
        <v>892</v>
      </c>
      <c r="B450" s="33" t="s">
        <v>894</v>
      </c>
      <c r="C450" s="33" t="s">
        <v>893</v>
      </c>
      <c r="D450" s="460" t="s">
        <v>2286</v>
      </c>
      <c r="E450" s="461"/>
      <c r="F450" s="462"/>
      <c r="G450" s="33" t="s">
        <v>70</v>
      </c>
      <c r="H450" s="34" t="s">
        <v>901</v>
      </c>
      <c r="I450" s="197" t="s">
        <v>2039</v>
      </c>
      <c r="J450" s="34" t="s">
        <v>902</v>
      </c>
      <c r="K450" s="35">
        <v>25</v>
      </c>
      <c r="L450" s="146"/>
      <c r="M450" s="35">
        <v>0</v>
      </c>
      <c r="N450" s="147"/>
      <c r="O450" s="149"/>
      <c r="P450" s="10">
        <v>0</v>
      </c>
    </row>
    <row r="451" spans="1:16" ht="18" customHeight="1" x14ac:dyDescent="0.15">
      <c r="A451" s="23" t="s">
        <v>892</v>
      </c>
      <c r="B451" s="33" t="s">
        <v>894</v>
      </c>
      <c r="C451" s="33" t="s">
        <v>893</v>
      </c>
      <c r="D451" s="460" t="s">
        <v>2286</v>
      </c>
      <c r="E451" s="461"/>
      <c r="F451" s="462"/>
      <c r="G451" s="33" t="s">
        <v>70</v>
      </c>
      <c r="H451" s="34" t="s">
        <v>903</v>
      </c>
      <c r="I451" s="197" t="s">
        <v>2040</v>
      </c>
      <c r="J451" s="34" t="s">
        <v>904</v>
      </c>
      <c r="K451" s="35">
        <v>35</v>
      </c>
      <c r="L451" s="146"/>
      <c r="M451" s="35">
        <v>0</v>
      </c>
      <c r="N451" s="147"/>
      <c r="O451" s="149"/>
      <c r="P451" s="10">
        <v>0</v>
      </c>
    </row>
    <row r="452" spans="1:16" ht="18" customHeight="1" x14ac:dyDescent="0.15">
      <c r="A452" s="23" t="s">
        <v>892</v>
      </c>
      <c r="B452" s="33" t="s">
        <v>894</v>
      </c>
      <c r="C452" s="33" t="s">
        <v>893</v>
      </c>
      <c r="D452" s="460" t="s">
        <v>2286</v>
      </c>
      <c r="E452" s="461"/>
      <c r="F452" s="462"/>
      <c r="G452" s="33" t="s">
        <v>70</v>
      </c>
      <c r="H452" s="34" t="s">
        <v>905</v>
      </c>
      <c r="I452" s="197" t="s">
        <v>2041</v>
      </c>
      <c r="J452" s="34" t="s">
        <v>906</v>
      </c>
      <c r="K452" s="35">
        <v>40</v>
      </c>
      <c r="L452" s="146"/>
      <c r="M452" s="35">
        <v>0</v>
      </c>
      <c r="N452" s="147"/>
      <c r="O452" s="149"/>
      <c r="P452" s="10">
        <v>0</v>
      </c>
    </row>
    <row r="453" spans="1:16" ht="18" customHeight="1" x14ac:dyDescent="0.15">
      <c r="A453" s="23" t="s">
        <v>892</v>
      </c>
      <c r="B453" s="33" t="s">
        <v>894</v>
      </c>
      <c r="C453" s="33" t="s">
        <v>893</v>
      </c>
      <c r="D453" s="460" t="s">
        <v>2286</v>
      </c>
      <c r="E453" s="461"/>
      <c r="F453" s="462"/>
      <c r="G453" s="33" t="s">
        <v>70</v>
      </c>
      <c r="H453" s="34" t="s">
        <v>907</v>
      </c>
      <c r="I453" s="197" t="s">
        <v>2042</v>
      </c>
      <c r="J453" s="34" t="s">
        <v>908</v>
      </c>
      <c r="K453" s="35">
        <v>40</v>
      </c>
      <c r="L453" s="146"/>
      <c r="M453" s="35">
        <v>0</v>
      </c>
      <c r="N453" s="147"/>
      <c r="O453" s="149"/>
      <c r="P453" s="10">
        <v>0</v>
      </c>
    </row>
    <row r="454" spans="1:16" ht="18" customHeight="1" x14ac:dyDescent="0.15">
      <c r="A454" s="23" t="s">
        <v>892</v>
      </c>
      <c r="B454" s="33" t="s">
        <v>894</v>
      </c>
      <c r="C454" s="33" t="s">
        <v>893</v>
      </c>
      <c r="D454" s="460" t="s">
        <v>2286</v>
      </c>
      <c r="E454" s="461"/>
      <c r="F454" s="462"/>
      <c r="G454" s="33" t="s">
        <v>70</v>
      </c>
      <c r="H454" s="34" t="s">
        <v>909</v>
      </c>
      <c r="I454" s="197" t="s">
        <v>2043</v>
      </c>
      <c r="J454" s="34" t="s">
        <v>910</v>
      </c>
      <c r="K454" s="35">
        <v>30</v>
      </c>
      <c r="L454" s="146"/>
      <c r="M454" s="35">
        <v>0</v>
      </c>
      <c r="N454" s="147"/>
      <c r="O454" s="151"/>
      <c r="P454" s="10">
        <v>0</v>
      </c>
    </row>
    <row r="455" spans="1:16" ht="18" customHeight="1" x14ac:dyDescent="0.15">
      <c r="A455" s="23" t="s">
        <v>892</v>
      </c>
      <c r="B455" s="33" t="s">
        <v>894</v>
      </c>
      <c r="C455" s="33" t="s">
        <v>893</v>
      </c>
      <c r="D455" s="460" t="s">
        <v>2286</v>
      </c>
      <c r="E455" s="461"/>
      <c r="F455" s="462"/>
      <c r="G455" s="33" t="s">
        <v>70</v>
      </c>
      <c r="H455" s="34" t="s">
        <v>911</v>
      </c>
      <c r="I455" s="197" t="s">
        <v>2044</v>
      </c>
      <c r="J455" s="34" t="s">
        <v>912</v>
      </c>
      <c r="K455" s="35">
        <v>40</v>
      </c>
      <c r="L455" s="146"/>
      <c r="M455" s="35">
        <v>0</v>
      </c>
      <c r="N455" s="147"/>
      <c r="O455" s="151"/>
      <c r="P455" s="10">
        <v>0</v>
      </c>
    </row>
    <row r="456" spans="1:16" ht="18" customHeight="1" x14ac:dyDescent="0.15">
      <c r="A456" s="23" t="s">
        <v>892</v>
      </c>
      <c r="B456" s="33" t="s">
        <v>894</v>
      </c>
      <c r="C456" s="33" t="s">
        <v>893</v>
      </c>
      <c r="D456" s="460" t="s">
        <v>2286</v>
      </c>
      <c r="E456" s="461"/>
      <c r="F456" s="462"/>
      <c r="G456" s="33" t="s">
        <v>70</v>
      </c>
      <c r="H456" s="34" t="s">
        <v>913</v>
      </c>
      <c r="I456" s="197" t="s">
        <v>2045</v>
      </c>
      <c r="J456" s="34" t="s">
        <v>914</v>
      </c>
      <c r="K456" s="35">
        <v>15</v>
      </c>
      <c r="L456" s="146"/>
      <c r="M456" s="35">
        <v>0</v>
      </c>
      <c r="N456" s="147"/>
      <c r="O456" s="151"/>
      <c r="P456" s="10">
        <v>0</v>
      </c>
    </row>
    <row r="457" spans="1:16" ht="18" customHeight="1" x14ac:dyDescent="0.15">
      <c r="A457" s="23" t="s">
        <v>892</v>
      </c>
      <c r="B457" s="33" t="s">
        <v>894</v>
      </c>
      <c r="C457" s="33" t="s">
        <v>893</v>
      </c>
      <c r="D457" s="460" t="s">
        <v>2286</v>
      </c>
      <c r="E457" s="461"/>
      <c r="F457" s="462"/>
      <c r="G457" s="33" t="s">
        <v>70</v>
      </c>
      <c r="H457" s="34" t="s">
        <v>915</v>
      </c>
      <c r="I457" s="197" t="s">
        <v>2046</v>
      </c>
      <c r="J457" s="34" t="s">
        <v>916</v>
      </c>
      <c r="K457" s="35">
        <v>15</v>
      </c>
      <c r="L457" s="146"/>
      <c r="M457" s="35">
        <v>0</v>
      </c>
      <c r="N457" s="147"/>
      <c r="O457" s="151"/>
      <c r="P457" s="10">
        <v>0</v>
      </c>
    </row>
    <row r="458" spans="1:16" ht="18" customHeight="1" x14ac:dyDescent="0.15">
      <c r="A458" s="23" t="s">
        <v>892</v>
      </c>
      <c r="B458" s="33" t="s">
        <v>894</v>
      </c>
      <c r="C458" s="33" t="s">
        <v>893</v>
      </c>
      <c r="D458" s="460" t="s">
        <v>2286</v>
      </c>
      <c r="E458" s="461"/>
      <c r="F458" s="462"/>
      <c r="G458" s="33" t="s">
        <v>70</v>
      </c>
      <c r="H458" s="34" t="s">
        <v>917</v>
      </c>
      <c r="I458" s="197" t="s">
        <v>2047</v>
      </c>
      <c r="J458" s="34" t="s">
        <v>918</v>
      </c>
      <c r="K458" s="35">
        <v>110</v>
      </c>
      <c r="L458" s="146"/>
      <c r="M458" s="35">
        <v>30</v>
      </c>
      <c r="N458" s="147"/>
      <c r="O458" s="151"/>
      <c r="P458" s="10">
        <v>0</v>
      </c>
    </row>
    <row r="459" spans="1:16" ht="18" customHeight="1" x14ac:dyDescent="0.15">
      <c r="A459" s="23" t="s">
        <v>892</v>
      </c>
      <c r="B459" s="33" t="s">
        <v>894</v>
      </c>
      <c r="C459" s="33" t="s">
        <v>893</v>
      </c>
      <c r="D459" s="460" t="s">
        <v>2286</v>
      </c>
      <c r="E459" s="461"/>
      <c r="F459" s="462"/>
      <c r="G459" s="33" t="s">
        <v>70</v>
      </c>
      <c r="H459" s="34" t="s">
        <v>919</v>
      </c>
      <c r="I459" s="197" t="s">
        <v>2048</v>
      </c>
      <c r="J459" s="34" t="s">
        <v>920</v>
      </c>
      <c r="K459" s="35">
        <v>40</v>
      </c>
      <c r="L459" s="146"/>
      <c r="M459" s="35">
        <v>0</v>
      </c>
      <c r="N459" s="147"/>
      <c r="O459" s="151"/>
      <c r="P459" s="10">
        <v>0</v>
      </c>
    </row>
    <row r="460" spans="1:16" ht="18" customHeight="1" x14ac:dyDescent="0.15">
      <c r="A460" s="23" t="s">
        <v>892</v>
      </c>
      <c r="B460" s="33" t="s">
        <v>894</v>
      </c>
      <c r="C460" s="33" t="s">
        <v>893</v>
      </c>
      <c r="D460" s="460" t="s">
        <v>2286</v>
      </c>
      <c r="E460" s="461"/>
      <c r="F460" s="462"/>
      <c r="G460" s="33" t="s">
        <v>70</v>
      </c>
      <c r="H460" s="34" t="s">
        <v>921</v>
      </c>
      <c r="I460" s="197" t="s">
        <v>2049</v>
      </c>
      <c r="J460" s="34" t="s">
        <v>922</v>
      </c>
      <c r="K460" s="35">
        <v>60</v>
      </c>
      <c r="L460" s="146"/>
      <c r="M460" s="35">
        <v>0</v>
      </c>
      <c r="N460" s="147"/>
      <c r="O460" s="151"/>
      <c r="P460" s="10">
        <v>0</v>
      </c>
    </row>
    <row r="461" spans="1:16" ht="18" customHeight="1" x14ac:dyDescent="0.15">
      <c r="A461" s="23" t="s">
        <v>892</v>
      </c>
      <c r="B461" s="33" t="s">
        <v>894</v>
      </c>
      <c r="C461" s="33" t="s">
        <v>893</v>
      </c>
      <c r="D461" s="460" t="s">
        <v>2286</v>
      </c>
      <c r="E461" s="461"/>
      <c r="F461" s="462"/>
      <c r="G461" s="33" t="s">
        <v>70</v>
      </c>
      <c r="H461" s="34" t="s">
        <v>923</v>
      </c>
      <c r="I461" s="197" t="s">
        <v>2050</v>
      </c>
      <c r="J461" s="34" t="s">
        <v>924</v>
      </c>
      <c r="K461" s="35">
        <v>40</v>
      </c>
      <c r="L461" s="146"/>
      <c r="M461" s="35">
        <v>0</v>
      </c>
      <c r="N461" s="147"/>
      <c r="O461" s="151"/>
      <c r="P461" s="10">
        <v>0</v>
      </c>
    </row>
    <row r="462" spans="1:16" ht="18" customHeight="1" x14ac:dyDescent="0.15">
      <c r="A462" s="23" t="s">
        <v>892</v>
      </c>
      <c r="B462" s="33" t="s">
        <v>894</v>
      </c>
      <c r="C462" s="33" t="s">
        <v>893</v>
      </c>
      <c r="D462" s="460" t="s">
        <v>2286</v>
      </c>
      <c r="E462" s="461"/>
      <c r="F462" s="462"/>
      <c r="G462" s="33" t="s">
        <v>70</v>
      </c>
      <c r="H462" s="34" t="s">
        <v>925</v>
      </c>
      <c r="I462" s="197" t="s">
        <v>2051</v>
      </c>
      <c r="J462" s="34" t="s">
        <v>926</v>
      </c>
      <c r="K462" s="35">
        <v>10</v>
      </c>
      <c r="L462" s="146"/>
      <c r="M462" s="35">
        <v>5</v>
      </c>
      <c r="N462" s="147"/>
      <c r="O462" s="151"/>
      <c r="P462" s="10">
        <v>0</v>
      </c>
    </row>
    <row r="463" spans="1:16" ht="18" customHeight="1" x14ac:dyDescent="0.15">
      <c r="A463" s="23" t="s">
        <v>892</v>
      </c>
      <c r="B463" s="33" t="s">
        <v>894</v>
      </c>
      <c r="C463" s="33" t="s">
        <v>1642</v>
      </c>
      <c r="D463" s="460" t="s">
        <v>2286</v>
      </c>
      <c r="E463" s="461"/>
      <c r="F463" s="462"/>
      <c r="G463" s="33" t="s">
        <v>1643</v>
      </c>
      <c r="H463" s="34" t="s">
        <v>1641</v>
      </c>
      <c r="I463" s="197" t="s">
        <v>2052</v>
      </c>
      <c r="J463" s="34" t="s">
        <v>1640</v>
      </c>
      <c r="K463" s="35">
        <v>40</v>
      </c>
      <c r="L463" s="146"/>
      <c r="M463" s="35">
        <v>0</v>
      </c>
      <c r="N463" s="147"/>
      <c r="O463" s="151"/>
      <c r="P463" s="10">
        <v>0</v>
      </c>
    </row>
    <row r="464" spans="1:16" ht="18" customHeight="1" x14ac:dyDescent="0.15">
      <c r="A464" s="23" t="s">
        <v>892</v>
      </c>
      <c r="B464" s="33" t="s">
        <v>894</v>
      </c>
      <c r="C464" s="33" t="s">
        <v>893</v>
      </c>
      <c r="D464" s="460" t="s">
        <v>2286</v>
      </c>
      <c r="E464" s="461"/>
      <c r="F464" s="462"/>
      <c r="G464" s="33" t="s">
        <v>70</v>
      </c>
      <c r="H464" s="34" t="s">
        <v>927</v>
      </c>
      <c r="I464" s="197" t="s">
        <v>2053</v>
      </c>
      <c r="J464" s="34" t="s">
        <v>2413</v>
      </c>
      <c r="K464" s="35">
        <v>80</v>
      </c>
      <c r="L464" s="146"/>
      <c r="M464" s="35">
        <v>0</v>
      </c>
      <c r="N464" s="147"/>
      <c r="O464" s="151"/>
      <c r="P464" s="10">
        <v>0</v>
      </c>
    </row>
    <row r="465" spans="1:16" ht="18" customHeight="1" x14ac:dyDescent="0.15">
      <c r="A465" s="23" t="s">
        <v>892</v>
      </c>
      <c r="B465" s="33" t="s">
        <v>894</v>
      </c>
      <c r="C465" s="33" t="s">
        <v>893</v>
      </c>
      <c r="D465" s="460" t="s">
        <v>2286</v>
      </c>
      <c r="E465" s="461"/>
      <c r="F465" s="462"/>
      <c r="G465" s="33" t="s">
        <v>70</v>
      </c>
      <c r="H465" s="34" t="s">
        <v>928</v>
      </c>
      <c r="I465" s="197" t="s">
        <v>2054</v>
      </c>
      <c r="J465" s="34" t="s">
        <v>929</v>
      </c>
      <c r="K465" s="35">
        <v>10</v>
      </c>
      <c r="L465" s="146"/>
      <c r="M465" s="35">
        <v>0</v>
      </c>
      <c r="N465" s="147"/>
      <c r="O465" s="151"/>
      <c r="P465" s="10">
        <v>0</v>
      </c>
    </row>
    <row r="466" spans="1:16" ht="18" customHeight="1" x14ac:dyDescent="0.15">
      <c r="A466" s="86" t="s">
        <v>2159</v>
      </c>
      <c r="B466" s="33" t="s">
        <v>894</v>
      </c>
      <c r="C466" s="33" t="s">
        <v>893</v>
      </c>
      <c r="D466" s="460" t="s">
        <v>2286</v>
      </c>
      <c r="E466" s="461"/>
      <c r="F466" s="462"/>
      <c r="G466" s="33" t="s">
        <v>70</v>
      </c>
      <c r="H466" s="34" t="s">
        <v>930</v>
      </c>
      <c r="I466" s="197" t="s">
        <v>2055</v>
      </c>
      <c r="J466" s="34" t="s">
        <v>2436</v>
      </c>
      <c r="K466" s="35">
        <v>60</v>
      </c>
      <c r="L466" s="146"/>
      <c r="M466" s="35">
        <v>0</v>
      </c>
      <c r="N466" s="147"/>
      <c r="O466" s="270"/>
      <c r="P466" s="10">
        <v>0</v>
      </c>
    </row>
    <row r="467" spans="1:16" ht="18" customHeight="1" x14ac:dyDescent="0.15">
      <c r="A467" s="23" t="s">
        <v>931</v>
      </c>
      <c r="B467" s="24"/>
      <c r="C467" s="25" t="s">
        <v>932</v>
      </c>
      <c r="D467" s="403" t="s">
        <v>2226</v>
      </c>
      <c r="E467" s="404"/>
      <c r="F467" s="405"/>
      <c r="G467" s="25"/>
      <c r="H467" s="25"/>
      <c r="I467" s="195"/>
      <c r="J467" s="24" t="s">
        <v>67</v>
      </c>
      <c r="K467" s="26">
        <f>SUM(SUMIFS(K468:K484,$G468:$G484,{"0","1"}))</f>
        <v>325</v>
      </c>
      <c r="L467" s="231">
        <f>SUM(SUMIFS(L468:L484,$G468:$G484,{"0","1"}))</f>
        <v>0</v>
      </c>
      <c r="M467" s="26">
        <f>SUM(SUMIFS(M468:M484,$G468:$G484,{"0","1"}))</f>
        <v>0</v>
      </c>
      <c r="N467" s="41">
        <f>SUM(SUMIFS(N468:N484,$G468:$G484,{"0","1"}))</f>
        <v>0</v>
      </c>
      <c r="O467" s="42"/>
      <c r="P467" s="10">
        <v>2</v>
      </c>
    </row>
    <row r="468" spans="1:16" ht="18" customHeight="1" x14ac:dyDescent="0.15">
      <c r="A468" s="23" t="s">
        <v>931</v>
      </c>
      <c r="B468" s="33" t="s">
        <v>933</v>
      </c>
      <c r="C468" s="33" t="s">
        <v>932</v>
      </c>
      <c r="D468" s="457" t="s">
        <v>2287</v>
      </c>
      <c r="E468" s="458"/>
      <c r="F468" s="459"/>
      <c r="G468" s="33" t="s">
        <v>70</v>
      </c>
      <c r="H468" s="34" t="s">
        <v>934</v>
      </c>
      <c r="I468" s="197" t="s">
        <v>2056</v>
      </c>
      <c r="J468" s="34" t="s">
        <v>935</v>
      </c>
      <c r="K468" s="35">
        <v>15</v>
      </c>
      <c r="L468" s="146"/>
      <c r="M468" s="35">
        <v>0</v>
      </c>
      <c r="N468" s="147"/>
      <c r="O468" s="149"/>
      <c r="P468" s="10">
        <v>0</v>
      </c>
    </row>
    <row r="469" spans="1:16" ht="18" customHeight="1" x14ac:dyDescent="0.15">
      <c r="A469" s="23" t="s">
        <v>931</v>
      </c>
      <c r="B469" s="33" t="s">
        <v>933</v>
      </c>
      <c r="C469" s="33" t="s">
        <v>932</v>
      </c>
      <c r="D469" s="457" t="s">
        <v>2287</v>
      </c>
      <c r="E469" s="458"/>
      <c r="F469" s="459"/>
      <c r="G469" s="33" t="s">
        <v>70</v>
      </c>
      <c r="H469" s="34" t="s">
        <v>936</v>
      </c>
      <c r="I469" s="197" t="s">
        <v>2057</v>
      </c>
      <c r="J469" s="34" t="s">
        <v>937</v>
      </c>
      <c r="K469" s="35">
        <v>10</v>
      </c>
      <c r="L469" s="146"/>
      <c r="M469" s="35">
        <v>0</v>
      </c>
      <c r="N469" s="147"/>
      <c r="O469" s="149"/>
      <c r="P469" s="10">
        <v>0</v>
      </c>
    </row>
    <row r="470" spans="1:16" ht="18" customHeight="1" x14ac:dyDescent="0.15">
      <c r="A470" s="23" t="s">
        <v>931</v>
      </c>
      <c r="B470" s="33" t="s">
        <v>933</v>
      </c>
      <c r="C470" s="33" t="s">
        <v>932</v>
      </c>
      <c r="D470" s="457" t="s">
        <v>2287</v>
      </c>
      <c r="E470" s="458"/>
      <c r="F470" s="459"/>
      <c r="G470" s="33" t="s">
        <v>70</v>
      </c>
      <c r="H470" s="34" t="s">
        <v>938</v>
      </c>
      <c r="I470" s="197" t="s">
        <v>2058</v>
      </c>
      <c r="J470" s="34" t="s">
        <v>939</v>
      </c>
      <c r="K470" s="35">
        <v>35</v>
      </c>
      <c r="L470" s="146"/>
      <c r="M470" s="35">
        <v>0</v>
      </c>
      <c r="N470" s="147"/>
      <c r="O470" s="149"/>
      <c r="P470" s="10">
        <v>0</v>
      </c>
    </row>
    <row r="471" spans="1:16" ht="18" customHeight="1" x14ac:dyDescent="0.15">
      <c r="A471" s="23" t="s">
        <v>931</v>
      </c>
      <c r="B471" s="33" t="s">
        <v>933</v>
      </c>
      <c r="C471" s="33" t="s">
        <v>932</v>
      </c>
      <c r="D471" s="457" t="s">
        <v>2287</v>
      </c>
      <c r="E471" s="458"/>
      <c r="F471" s="459"/>
      <c r="G471" s="33" t="s">
        <v>70</v>
      </c>
      <c r="H471" s="34" t="s">
        <v>940</v>
      </c>
      <c r="I471" s="197" t="s">
        <v>2059</v>
      </c>
      <c r="J471" s="34" t="s">
        <v>941</v>
      </c>
      <c r="K471" s="35">
        <v>10</v>
      </c>
      <c r="L471" s="146"/>
      <c r="M471" s="35">
        <v>0</v>
      </c>
      <c r="N471" s="147"/>
      <c r="O471" s="149"/>
      <c r="P471" s="10">
        <v>0</v>
      </c>
    </row>
    <row r="472" spans="1:16" ht="18" customHeight="1" x14ac:dyDescent="0.15">
      <c r="A472" s="23" t="s">
        <v>931</v>
      </c>
      <c r="B472" s="33" t="s">
        <v>933</v>
      </c>
      <c r="C472" s="33" t="s">
        <v>932</v>
      </c>
      <c r="D472" s="457" t="s">
        <v>2287</v>
      </c>
      <c r="E472" s="458"/>
      <c r="F472" s="459"/>
      <c r="G472" s="33" t="s">
        <v>70</v>
      </c>
      <c r="H472" s="34" t="s">
        <v>942</v>
      </c>
      <c r="I472" s="197" t="s">
        <v>2060</v>
      </c>
      <c r="J472" s="34" t="s">
        <v>943</v>
      </c>
      <c r="K472" s="35">
        <v>5</v>
      </c>
      <c r="L472" s="146"/>
      <c r="M472" s="35">
        <v>0</v>
      </c>
      <c r="N472" s="147"/>
      <c r="O472" s="149"/>
      <c r="P472" s="10">
        <v>0</v>
      </c>
    </row>
    <row r="473" spans="1:16" ht="18" customHeight="1" x14ac:dyDescent="0.15">
      <c r="A473" s="23" t="s">
        <v>931</v>
      </c>
      <c r="B473" s="33" t="s">
        <v>933</v>
      </c>
      <c r="C473" s="33" t="s">
        <v>932</v>
      </c>
      <c r="D473" s="457" t="s">
        <v>2287</v>
      </c>
      <c r="E473" s="458"/>
      <c r="F473" s="459"/>
      <c r="G473" s="33" t="s">
        <v>70</v>
      </c>
      <c r="H473" s="34" t="s">
        <v>944</v>
      </c>
      <c r="I473" s="197" t="s">
        <v>2061</v>
      </c>
      <c r="J473" s="34" t="s">
        <v>945</v>
      </c>
      <c r="K473" s="35">
        <v>55</v>
      </c>
      <c r="L473" s="146"/>
      <c r="M473" s="35">
        <v>0</v>
      </c>
      <c r="N473" s="147"/>
      <c r="O473" s="149"/>
      <c r="P473" s="10">
        <v>0</v>
      </c>
    </row>
    <row r="474" spans="1:16" ht="18" customHeight="1" x14ac:dyDescent="0.15">
      <c r="A474" s="23" t="s">
        <v>931</v>
      </c>
      <c r="B474" s="33" t="s">
        <v>933</v>
      </c>
      <c r="C474" s="33" t="s">
        <v>932</v>
      </c>
      <c r="D474" s="457" t="s">
        <v>2287</v>
      </c>
      <c r="E474" s="458"/>
      <c r="F474" s="459"/>
      <c r="G474" s="33" t="s">
        <v>70</v>
      </c>
      <c r="H474" s="34" t="s">
        <v>946</v>
      </c>
      <c r="I474" s="197" t="s">
        <v>2062</v>
      </c>
      <c r="J474" s="34" t="s">
        <v>947</v>
      </c>
      <c r="K474" s="35">
        <v>10</v>
      </c>
      <c r="L474" s="146"/>
      <c r="M474" s="35">
        <v>0</v>
      </c>
      <c r="N474" s="147"/>
      <c r="O474" s="149"/>
      <c r="P474" s="10">
        <v>0</v>
      </c>
    </row>
    <row r="475" spans="1:16" ht="18" customHeight="1" x14ac:dyDescent="0.15">
      <c r="A475" s="23" t="s">
        <v>931</v>
      </c>
      <c r="B475" s="33" t="s">
        <v>933</v>
      </c>
      <c r="C475" s="33" t="s">
        <v>932</v>
      </c>
      <c r="D475" s="457" t="s">
        <v>2287</v>
      </c>
      <c r="E475" s="458"/>
      <c r="F475" s="459"/>
      <c r="G475" s="33" t="s">
        <v>70</v>
      </c>
      <c r="H475" s="34" t="s">
        <v>948</v>
      </c>
      <c r="I475" s="197" t="s">
        <v>2063</v>
      </c>
      <c r="J475" s="34" t="s">
        <v>949</v>
      </c>
      <c r="K475" s="35">
        <v>20</v>
      </c>
      <c r="L475" s="146"/>
      <c r="M475" s="35">
        <v>0</v>
      </c>
      <c r="N475" s="147"/>
      <c r="O475" s="149"/>
      <c r="P475" s="10">
        <v>0</v>
      </c>
    </row>
    <row r="476" spans="1:16" ht="18" customHeight="1" x14ac:dyDescent="0.15">
      <c r="A476" s="23" t="s">
        <v>931</v>
      </c>
      <c r="B476" s="33" t="s">
        <v>933</v>
      </c>
      <c r="C476" s="33" t="s">
        <v>932</v>
      </c>
      <c r="D476" s="457" t="s">
        <v>2287</v>
      </c>
      <c r="E476" s="458"/>
      <c r="F476" s="459"/>
      <c r="G476" s="33" t="s">
        <v>70</v>
      </c>
      <c r="H476" s="34" t="s">
        <v>950</v>
      </c>
      <c r="I476" s="197" t="s">
        <v>2064</v>
      </c>
      <c r="J476" s="34" t="s">
        <v>951</v>
      </c>
      <c r="K476" s="35">
        <v>15</v>
      </c>
      <c r="L476" s="146"/>
      <c r="M476" s="35">
        <v>0</v>
      </c>
      <c r="N476" s="147"/>
      <c r="O476" s="149"/>
      <c r="P476" s="10">
        <v>0</v>
      </c>
    </row>
    <row r="477" spans="1:16" ht="18" customHeight="1" x14ac:dyDescent="0.15">
      <c r="A477" s="23" t="s">
        <v>931</v>
      </c>
      <c r="B477" s="33" t="s">
        <v>933</v>
      </c>
      <c r="C477" s="33" t="s">
        <v>932</v>
      </c>
      <c r="D477" s="457" t="s">
        <v>2287</v>
      </c>
      <c r="E477" s="458"/>
      <c r="F477" s="459"/>
      <c r="G477" s="33" t="s">
        <v>70</v>
      </c>
      <c r="H477" s="34" t="s">
        <v>952</v>
      </c>
      <c r="I477" s="197" t="s">
        <v>2065</v>
      </c>
      <c r="J477" s="34" t="s">
        <v>953</v>
      </c>
      <c r="K477" s="35">
        <v>30</v>
      </c>
      <c r="L477" s="146"/>
      <c r="M477" s="35">
        <v>0</v>
      </c>
      <c r="N477" s="147"/>
      <c r="O477" s="149"/>
      <c r="P477" s="10">
        <v>0</v>
      </c>
    </row>
    <row r="478" spans="1:16" ht="18" customHeight="1" x14ac:dyDescent="0.15">
      <c r="A478" s="23" t="s">
        <v>931</v>
      </c>
      <c r="B478" s="33" t="s">
        <v>933</v>
      </c>
      <c r="C478" s="33" t="s">
        <v>932</v>
      </c>
      <c r="D478" s="457" t="s">
        <v>2287</v>
      </c>
      <c r="E478" s="458"/>
      <c r="F478" s="459"/>
      <c r="G478" s="33" t="s">
        <v>70</v>
      </c>
      <c r="H478" s="34" t="s">
        <v>954</v>
      </c>
      <c r="I478" s="197" t="s">
        <v>2066</v>
      </c>
      <c r="J478" s="34" t="s">
        <v>955</v>
      </c>
      <c r="K478" s="35">
        <v>30</v>
      </c>
      <c r="L478" s="146"/>
      <c r="M478" s="35">
        <v>0</v>
      </c>
      <c r="N478" s="147"/>
      <c r="O478" s="149"/>
      <c r="P478" s="10">
        <v>0</v>
      </c>
    </row>
    <row r="479" spans="1:16" ht="18" customHeight="1" x14ac:dyDescent="0.15">
      <c r="A479" s="23" t="s">
        <v>931</v>
      </c>
      <c r="B479" s="33" t="s">
        <v>933</v>
      </c>
      <c r="C479" s="33" t="s">
        <v>932</v>
      </c>
      <c r="D479" s="457" t="s">
        <v>2287</v>
      </c>
      <c r="E479" s="458"/>
      <c r="F479" s="459"/>
      <c r="G479" s="33" t="s">
        <v>70</v>
      </c>
      <c r="H479" s="34" t="s">
        <v>956</v>
      </c>
      <c r="I479" s="197" t="s">
        <v>2067</v>
      </c>
      <c r="J479" s="34" t="s">
        <v>957</v>
      </c>
      <c r="K479" s="35">
        <v>30</v>
      </c>
      <c r="L479" s="146"/>
      <c r="M479" s="35">
        <v>0</v>
      </c>
      <c r="N479" s="147"/>
      <c r="O479" s="149"/>
      <c r="P479" s="10">
        <v>0</v>
      </c>
    </row>
    <row r="480" spans="1:16" ht="18" customHeight="1" x14ac:dyDescent="0.15">
      <c r="A480" s="23" t="s">
        <v>931</v>
      </c>
      <c r="B480" s="33" t="s">
        <v>933</v>
      </c>
      <c r="C480" s="33" t="s">
        <v>932</v>
      </c>
      <c r="D480" s="457" t="s">
        <v>2287</v>
      </c>
      <c r="E480" s="458"/>
      <c r="F480" s="459"/>
      <c r="G480" s="33" t="s">
        <v>70</v>
      </c>
      <c r="H480" s="34" t="s">
        <v>958</v>
      </c>
      <c r="I480" s="197" t="s">
        <v>2068</v>
      </c>
      <c r="J480" s="34" t="s">
        <v>959</v>
      </c>
      <c r="K480" s="35">
        <v>10</v>
      </c>
      <c r="L480" s="146"/>
      <c r="M480" s="35">
        <v>0</v>
      </c>
      <c r="N480" s="147"/>
      <c r="O480" s="149"/>
      <c r="P480" s="10">
        <v>0</v>
      </c>
    </row>
    <row r="481" spans="1:16" ht="18" customHeight="1" x14ac:dyDescent="0.15">
      <c r="A481" s="23" t="s">
        <v>931</v>
      </c>
      <c r="B481" s="33" t="s">
        <v>933</v>
      </c>
      <c r="C481" s="33" t="s">
        <v>932</v>
      </c>
      <c r="D481" s="457" t="s">
        <v>2287</v>
      </c>
      <c r="E481" s="458"/>
      <c r="F481" s="459"/>
      <c r="G481" s="33" t="s">
        <v>70</v>
      </c>
      <c r="H481" s="34" t="s">
        <v>960</v>
      </c>
      <c r="I481" s="197" t="s">
        <v>2069</v>
      </c>
      <c r="J481" s="34" t="s">
        <v>961</v>
      </c>
      <c r="K481" s="35">
        <v>10</v>
      </c>
      <c r="L481" s="146"/>
      <c r="M481" s="35">
        <v>0</v>
      </c>
      <c r="N481" s="147"/>
      <c r="O481" s="149"/>
      <c r="P481" s="10">
        <v>0</v>
      </c>
    </row>
    <row r="482" spans="1:16" ht="18" customHeight="1" x14ac:dyDescent="0.15">
      <c r="A482" s="23" t="s">
        <v>931</v>
      </c>
      <c r="B482" s="33" t="s">
        <v>933</v>
      </c>
      <c r="C482" s="33" t="s">
        <v>932</v>
      </c>
      <c r="D482" s="457" t="s">
        <v>2287</v>
      </c>
      <c r="E482" s="458"/>
      <c r="F482" s="459"/>
      <c r="G482" s="33" t="s">
        <v>70</v>
      </c>
      <c r="H482" s="34" t="s">
        <v>962</v>
      </c>
      <c r="I482" s="197" t="s">
        <v>2070</v>
      </c>
      <c r="J482" s="34" t="s">
        <v>963</v>
      </c>
      <c r="K482" s="35">
        <v>15</v>
      </c>
      <c r="L482" s="146"/>
      <c r="M482" s="35">
        <v>0</v>
      </c>
      <c r="N482" s="147"/>
      <c r="O482" s="149"/>
      <c r="P482" s="10">
        <v>0</v>
      </c>
    </row>
    <row r="483" spans="1:16" ht="18" customHeight="1" x14ac:dyDescent="0.15">
      <c r="A483" s="23" t="s">
        <v>931</v>
      </c>
      <c r="B483" s="33" t="s">
        <v>933</v>
      </c>
      <c r="C483" s="33" t="s">
        <v>932</v>
      </c>
      <c r="D483" s="457" t="s">
        <v>2287</v>
      </c>
      <c r="E483" s="458"/>
      <c r="F483" s="459"/>
      <c r="G483" s="33" t="s">
        <v>70</v>
      </c>
      <c r="H483" s="34" t="s">
        <v>964</v>
      </c>
      <c r="I483" s="197" t="s">
        <v>2071</v>
      </c>
      <c r="J483" s="34" t="s">
        <v>965</v>
      </c>
      <c r="K483" s="35">
        <v>10</v>
      </c>
      <c r="L483" s="146"/>
      <c r="M483" s="35">
        <v>0</v>
      </c>
      <c r="N483" s="147"/>
      <c r="O483" s="149"/>
      <c r="P483" s="10">
        <v>0</v>
      </c>
    </row>
    <row r="484" spans="1:16" ht="18" customHeight="1" x14ac:dyDescent="0.15">
      <c r="A484" s="86" t="s">
        <v>2163</v>
      </c>
      <c r="B484" s="33" t="s">
        <v>933</v>
      </c>
      <c r="C484" s="33" t="s">
        <v>932</v>
      </c>
      <c r="D484" s="457" t="s">
        <v>2287</v>
      </c>
      <c r="E484" s="458"/>
      <c r="F484" s="459"/>
      <c r="G484" s="33" t="s">
        <v>70</v>
      </c>
      <c r="H484" s="34" t="s">
        <v>966</v>
      </c>
      <c r="I484" s="197" t="s">
        <v>2072</v>
      </c>
      <c r="J484" s="34" t="s">
        <v>967</v>
      </c>
      <c r="K484" s="35">
        <v>15</v>
      </c>
      <c r="L484" s="146"/>
      <c r="M484" s="35">
        <v>0</v>
      </c>
      <c r="N484" s="147"/>
      <c r="O484" s="149"/>
      <c r="P484" s="10">
        <v>0</v>
      </c>
    </row>
    <row r="485" spans="1:16" ht="18" customHeight="1" x14ac:dyDescent="0.15">
      <c r="A485" s="23" t="s">
        <v>968</v>
      </c>
      <c r="B485" s="24"/>
      <c r="C485" s="25" t="s">
        <v>969</v>
      </c>
      <c r="D485" s="403" t="s">
        <v>2227</v>
      </c>
      <c r="E485" s="404"/>
      <c r="F485" s="405"/>
      <c r="G485" s="25"/>
      <c r="H485" s="25"/>
      <c r="I485" s="195"/>
      <c r="J485" s="24" t="s">
        <v>67</v>
      </c>
      <c r="K485" s="26">
        <f>SUM(SUMIFS(K486:K491,$G486:$G491,{"0","1"}))</f>
        <v>195</v>
      </c>
      <c r="L485" s="231">
        <f>SUM(SUMIFS(L486:L491,$G486:$G491,{"0","1"}))</f>
        <v>0</v>
      </c>
      <c r="M485" s="26">
        <f>SUM(SUMIFS(M486:M491,$G486:$G491,{"0","1"}))</f>
        <v>0</v>
      </c>
      <c r="N485" s="41">
        <f>SUM(SUMIFS(N486:N491,$G486:$G491,{"0","1"}))</f>
        <v>0</v>
      </c>
      <c r="O485" s="42"/>
      <c r="P485" s="10">
        <v>2</v>
      </c>
    </row>
    <row r="486" spans="1:16" ht="18" customHeight="1" x14ac:dyDescent="0.15">
      <c r="A486" s="23" t="s">
        <v>968</v>
      </c>
      <c r="B486" s="33" t="s">
        <v>970</v>
      </c>
      <c r="C486" s="33" t="s">
        <v>969</v>
      </c>
      <c r="D486" s="454" t="s">
        <v>2288</v>
      </c>
      <c r="E486" s="455"/>
      <c r="F486" s="456"/>
      <c r="G486" s="33" t="s">
        <v>70</v>
      </c>
      <c r="H486" s="34" t="s">
        <v>971</v>
      </c>
      <c r="I486" s="197" t="s">
        <v>2073</v>
      </c>
      <c r="J486" s="34" t="s">
        <v>972</v>
      </c>
      <c r="K486" s="35">
        <v>30</v>
      </c>
      <c r="L486" s="146"/>
      <c r="M486" s="35">
        <v>0</v>
      </c>
      <c r="N486" s="147"/>
      <c r="O486" s="149"/>
      <c r="P486" s="10">
        <v>0</v>
      </c>
    </row>
    <row r="487" spans="1:16" ht="18" customHeight="1" x14ac:dyDescent="0.15">
      <c r="A487" s="23" t="s">
        <v>968</v>
      </c>
      <c r="B487" s="33" t="s">
        <v>970</v>
      </c>
      <c r="C487" s="33" t="s">
        <v>969</v>
      </c>
      <c r="D487" s="454" t="s">
        <v>2288</v>
      </c>
      <c r="E487" s="455"/>
      <c r="F487" s="456"/>
      <c r="G487" s="33" t="s">
        <v>70</v>
      </c>
      <c r="H487" s="34" t="s">
        <v>973</v>
      </c>
      <c r="I487" s="197" t="s">
        <v>2074</v>
      </c>
      <c r="J487" s="34" t="s">
        <v>974</v>
      </c>
      <c r="K487" s="35">
        <v>45</v>
      </c>
      <c r="L487" s="146"/>
      <c r="M487" s="35">
        <v>0</v>
      </c>
      <c r="N487" s="147"/>
      <c r="O487" s="149"/>
      <c r="P487" s="10">
        <v>0</v>
      </c>
    </row>
    <row r="488" spans="1:16" ht="18" customHeight="1" x14ac:dyDescent="0.15">
      <c r="A488" s="23" t="s">
        <v>968</v>
      </c>
      <c r="B488" s="33" t="s">
        <v>970</v>
      </c>
      <c r="C488" s="33" t="s">
        <v>969</v>
      </c>
      <c r="D488" s="454" t="s">
        <v>2288</v>
      </c>
      <c r="E488" s="455"/>
      <c r="F488" s="456"/>
      <c r="G488" s="33" t="s">
        <v>70</v>
      </c>
      <c r="H488" s="34" t="s">
        <v>975</v>
      </c>
      <c r="I488" s="197" t="s">
        <v>2075</v>
      </c>
      <c r="J488" s="34" t="s">
        <v>976</v>
      </c>
      <c r="K488" s="35">
        <v>35</v>
      </c>
      <c r="L488" s="146"/>
      <c r="M488" s="35">
        <v>0</v>
      </c>
      <c r="N488" s="147"/>
      <c r="O488" s="149"/>
      <c r="P488" s="10">
        <v>0</v>
      </c>
    </row>
    <row r="489" spans="1:16" ht="18" customHeight="1" x14ac:dyDescent="0.15">
      <c r="A489" s="23" t="s">
        <v>968</v>
      </c>
      <c r="B489" s="33" t="s">
        <v>970</v>
      </c>
      <c r="C489" s="33" t="s">
        <v>969</v>
      </c>
      <c r="D489" s="454" t="s">
        <v>2288</v>
      </c>
      <c r="E489" s="455"/>
      <c r="F489" s="456"/>
      <c r="G489" s="33" t="s">
        <v>70</v>
      </c>
      <c r="H489" s="34" t="s">
        <v>977</v>
      </c>
      <c r="I489" s="197" t="s">
        <v>2076</v>
      </c>
      <c r="J489" s="34" t="s">
        <v>978</v>
      </c>
      <c r="K489" s="35">
        <v>30</v>
      </c>
      <c r="L489" s="146"/>
      <c r="M489" s="35">
        <v>0</v>
      </c>
      <c r="N489" s="147"/>
      <c r="O489" s="149"/>
      <c r="P489" s="10">
        <v>0</v>
      </c>
    </row>
    <row r="490" spans="1:16" ht="18" customHeight="1" x14ac:dyDescent="0.15">
      <c r="A490" s="23" t="s">
        <v>968</v>
      </c>
      <c r="B490" s="33" t="s">
        <v>970</v>
      </c>
      <c r="C490" s="33" t="s">
        <v>969</v>
      </c>
      <c r="D490" s="454" t="s">
        <v>2288</v>
      </c>
      <c r="E490" s="455"/>
      <c r="F490" s="456"/>
      <c r="G490" s="33" t="s">
        <v>70</v>
      </c>
      <c r="H490" s="34" t="s">
        <v>979</v>
      </c>
      <c r="I490" s="197" t="s">
        <v>2077</v>
      </c>
      <c r="J490" s="34" t="s">
        <v>980</v>
      </c>
      <c r="K490" s="35">
        <v>20</v>
      </c>
      <c r="L490" s="146"/>
      <c r="M490" s="35">
        <v>0</v>
      </c>
      <c r="N490" s="147"/>
      <c r="O490" s="149"/>
      <c r="P490" s="10">
        <v>0</v>
      </c>
    </row>
    <row r="491" spans="1:16" ht="18" customHeight="1" x14ac:dyDescent="0.15">
      <c r="A491" s="86" t="s">
        <v>2164</v>
      </c>
      <c r="B491" s="33" t="s">
        <v>970</v>
      </c>
      <c r="C491" s="33" t="s">
        <v>969</v>
      </c>
      <c r="D491" s="454" t="s">
        <v>2288</v>
      </c>
      <c r="E491" s="455"/>
      <c r="F491" s="456"/>
      <c r="G491" s="33" t="s">
        <v>70</v>
      </c>
      <c r="H491" s="34" t="s">
        <v>981</v>
      </c>
      <c r="I491" s="197" t="s">
        <v>2078</v>
      </c>
      <c r="J491" s="34" t="s">
        <v>2079</v>
      </c>
      <c r="K491" s="35">
        <v>35</v>
      </c>
      <c r="L491" s="146"/>
      <c r="M491" s="35">
        <v>0</v>
      </c>
      <c r="N491" s="147"/>
      <c r="O491" s="149"/>
      <c r="P491" s="10">
        <v>0</v>
      </c>
    </row>
    <row r="492" spans="1:16" ht="18" customHeight="1" x14ac:dyDescent="0.15">
      <c r="A492" s="23" t="s">
        <v>982</v>
      </c>
      <c r="B492" s="24"/>
      <c r="C492" s="25" t="s">
        <v>983</v>
      </c>
      <c r="D492" s="403" t="s">
        <v>2228</v>
      </c>
      <c r="E492" s="404"/>
      <c r="F492" s="405"/>
      <c r="G492" s="25"/>
      <c r="H492" s="25"/>
      <c r="I492" s="195"/>
      <c r="J492" s="24" t="s">
        <v>67</v>
      </c>
      <c r="K492" s="26">
        <f>SUM(SUMIFS(K493:K511,$G493:$G511,{"0","1"}))</f>
        <v>520</v>
      </c>
      <c r="L492" s="231">
        <f>SUM(SUMIFS(L493:L511,$G493:$G511,{"0","1"}))</f>
        <v>0</v>
      </c>
      <c r="M492" s="26">
        <f>SUM(SUMIFS(M493:M511,$G493:$G511,{"0","1"}))</f>
        <v>60</v>
      </c>
      <c r="N492" s="41">
        <f>SUM(SUMIFS(N493:N511,$G493:$G511,{"0","1"}))</f>
        <v>0</v>
      </c>
      <c r="O492" s="42"/>
      <c r="P492" s="10">
        <v>2</v>
      </c>
    </row>
    <row r="493" spans="1:16" ht="18" customHeight="1" x14ac:dyDescent="0.15">
      <c r="A493" s="23" t="s">
        <v>982</v>
      </c>
      <c r="B493" s="33" t="s">
        <v>984</v>
      </c>
      <c r="C493" s="33" t="s">
        <v>983</v>
      </c>
      <c r="D493" s="448" t="s">
        <v>2289</v>
      </c>
      <c r="E493" s="449"/>
      <c r="F493" s="450"/>
      <c r="G493" s="33" t="s">
        <v>70</v>
      </c>
      <c r="H493" s="34" t="s">
        <v>985</v>
      </c>
      <c r="I493" s="197" t="s">
        <v>2080</v>
      </c>
      <c r="J493" s="34" t="s">
        <v>986</v>
      </c>
      <c r="K493" s="35">
        <v>35</v>
      </c>
      <c r="L493" s="146"/>
      <c r="M493" s="35">
        <v>0</v>
      </c>
      <c r="N493" s="147"/>
      <c r="O493" s="151"/>
      <c r="P493" s="10">
        <v>0</v>
      </c>
    </row>
    <row r="494" spans="1:16" ht="18" customHeight="1" x14ac:dyDescent="0.15">
      <c r="A494" s="23" t="s">
        <v>982</v>
      </c>
      <c r="B494" s="33" t="s">
        <v>984</v>
      </c>
      <c r="C494" s="33" t="s">
        <v>983</v>
      </c>
      <c r="D494" s="448" t="s">
        <v>2289</v>
      </c>
      <c r="E494" s="449"/>
      <c r="F494" s="450"/>
      <c r="G494" s="33" t="s">
        <v>70</v>
      </c>
      <c r="H494" s="34" t="s">
        <v>987</v>
      </c>
      <c r="I494" s="197" t="s">
        <v>2081</v>
      </c>
      <c r="J494" s="34" t="s">
        <v>988</v>
      </c>
      <c r="K494" s="35">
        <v>15</v>
      </c>
      <c r="L494" s="146"/>
      <c r="M494" s="35">
        <v>0</v>
      </c>
      <c r="N494" s="147"/>
      <c r="O494" s="151"/>
      <c r="P494" s="10">
        <v>0</v>
      </c>
    </row>
    <row r="495" spans="1:16" ht="18" customHeight="1" x14ac:dyDescent="0.15">
      <c r="A495" s="23" t="s">
        <v>982</v>
      </c>
      <c r="B495" s="33" t="s">
        <v>984</v>
      </c>
      <c r="C495" s="33" t="s">
        <v>983</v>
      </c>
      <c r="D495" s="448" t="s">
        <v>2289</v>
      </c>
      <c r="E495" s="449"/>
      <c r="F495" s="450"/>
      <c r="G495" s="33" t="s">
        <v>70</v>
      </c>
      <c r="H495" s="34" t="s">
        <v>989</v>
      </c>
      <c r="I495" s="197" t="s">
        <v>2082</v>
      </c>
      <c r="J495" s="89" t="s">
        <v>990</v>
      </c>
      <c r="K495" s="90">
        <v>20</v>
      </c>
      <c r="L495" s="146"/>
      <c r="M495" s="93">
        <v>0</v>
      </c>
      <c r="N495" s="226"/>
      <c r="O495" s="188"/>
      <c r="P495" s="10">
        <v>0</v>
      </c>
    </row>
    <row r="496" spans="1:16" ht="18" customHeight="1" x14ac:dyDescent="0.15">
      <c r="A496" s="23" t="s">
        <v>982</v>
      </c>
      <c r="B496" s="33" t="s">
        <v>984</v>
      </c>
      <c r="C496" s="33" t="s">
        <v>983</v>
      </c>
      <c r="D496" s="448" t="s">
        <v>2289</v>
      </c>
      <c r="E496" s="449"/>
      <c r="F496" s="450"/>
      <c r="G496" s="33" t="s">
        <v>70</v>
      </c>
      <c r="H496" s="34" t="s">
        <v>991</v>
      </c>
      <c r="I496" s="197" t="s">
        <v>2083</v>
      </c>
      <c r="J496" s="92" t="s">
        <v>992</v>
      </c>
      <c r="K496" s="93">
        <v>0</v>
      </c>
      <c r="L496" s="146"/>
      <c r="M496" s="35">
        <v>0</v>
      </c>
      <c r="N496" s="147"/>
      <c r="O496" s="151" t="s">
        <v>2423</v>
      </c>
      <c r="P496" s="10">
        <v>0</v>
      </c>
    </row>
    <row r="497" spans="1:16" ht="18" customHeight="1" x14ac:dyDescent="0.15">
      <c r="A497" s="23" t="s">
        <v>982</v>
      </c>
      <c r="B497" s="33" t="s">
        <v>984</v>
      </c>
      <c r="C497" s="33" t="s">
        <v>983</v>
      </c>
      <c r="D497" s="448" t="s">
        <v>2289</v>
      </c>
      <c r="E497" s="449"/>
      <c r="F497" s="450"/>
      <c r="G497" s="33" t="s">
        <v>70</v>
      </c>
      <c r="H497" s="34" t="s">
        <v>993</v>
      </c>
      <c r="I497" s="197" t="s">
        <v>2084</v>
      </c>
      <c r="J497" s="34" t="s">
        <v>994</v>
      </c>
      <c r="K497" s="35">
        <v>35</v>
      </c>
      <c r="L497" s="146"/>
      <c r="M497" s="35">
        <v>0</v>
      </c>
      <c r="N497" s="147"/>
      <c r="O497" s="151"/>
      <c r="P497" s="10">
        <v>0</v>
      </c>
    </row>
    <row r="498" spans="1:16" ht="18" customHeight="1" x14ac:dyDescent="0.15">
      <c r="A498" s="23" t="s">
        <v>982</v>
      </c>
      <c r="B498" s="33" t="s">
        <v>984</v>
      </c>
      <c r="C498" s="33" t="s">
        <v>983</v>
      </c>
      <c r="D498" s="448" t="s">
        <v>2289</v>
      </c>
      <c r="E498" s="449"/>
      <c r="F498" s="450"/>
      <c r="G498" s="33" t="s">
        <v>70</v>
      </c>
      <c r="H498" s="34" t="s">
        <v>995</v>
      </c>
      <c r="I498" s="197" t="s">
        <v>2085</v>
      </c>
      <c r="J498" s="34" t="s">
        <v>996</v>
      </c>
      <c r="K498" s="35">
        <v>170</v>
      </c>
      <c r="L498" s="146"/>
      <c r="M498" s="35">
        <v>60</v>
      </c>
      <c r="N498" s="147"/>
      <c r="O498" s="151"/>
      <c r="P498" s="10">
        <v>0</v>
      </c>
    </row>
    <row r="499" spans="1:16" ht="18" customHeight="1" x14ac:dyDescent="0.15">
      <c r="A499" s="23" t="s">
        <v>982</v>
      </c>
      <c r="B499" s="33" t="s">
        <v>984</v>
      </c>
      <c r="C499" s="33" t="s">
        <v>983</v>
      </c>
      <c r="D499" s="448" t="s">
        <v>2289</v>
      </c>
      <c r="E499" s="449"/>
      <c r="F499" s="450"/>
      <c r="G499" s="33" t="s">
        <v>70</v>
      </c>
      <c r="H499" s="34" t="s">
        <v>997</v>
      </c>
      <c r="I499" s="197" t="s">
        <v>2086</v>
      </c>
      <c r="J499" s="34" t="s">
        <v>998</v>
      </c>
      <c r="K499" s="35">
        <v>40</v>
      </c>
      <c r="L499" s="146"/>
      <c r="M499" s="35">
        <v>0</v>
      </c>
      <c r="N499" s="147"/>
      <c r="O499" s="151"/>
      <c r="P499" s="10">
        <v>0</v>
      </c>
    </row>
    <row r="500" spans="1:16" ht="18" customHeight="1" x14ac:dyDescent="0.15">
      <c r="A500" s="23" t="s">
        <v>982</v>
      </c>
      <c r="B500" s="33" t="s">
        <v>984</v>
      </c>
      <c r="C500" s="33" t="s">
        <v>983</v>
      </c>
      <c r="D500" s="448" t="s">
        <v>2289</v>
      </c>
      <c r="E500" s="449"/>
      <c r="F500" s="450"/>
      <c r="G500" s="33" t="s">
        <v>70</v>
      </c>
      <c r="H500" s="34" t="s">
        <v>999</v>
      </c>
      <c r="I500" s="197" t="s">
        <v>2087</v>
      </c>
      <c r="J500" s="34" t="s">
        <v>1000</v>
      </c>
      <c r="K500" s="35">
        <v>25</v>
      </c>
      <c r="L500" s="146"/>
      <c r="M500" s="35">
        <v>0</v>
      </c>
      <c r="N500" s="147"/>
      <c r="O500" s="149"/>
      <c r="P500" s="10">
        <v>0</v>
      </c>
    </row>
    <row r="501" spans="1:16" ht="18" customHeight="1" x14ac:dyDescent="0.15">
      <c r="A501" s="23" t="s">
        <v>982</v>
      </c>
      <c r="B501" s="33" t="s">
        <v>984</v>
      </c>
      <c r="C501" s="33" t="s">
        <v>983</v>
      </c>
      <c r="D501" s="448" t="s">
        <v>2289</v>
      </c>
      <c r="E501" s="449"/>
      <c r="F501" s="450"/>
      <c r="G501" s="33" t="s">
        <v>70</v>
      </c>
      <c r="H501" s="34" t="s">
        <v>1001</v>
      </c>
      <c r="I501" s="197" t="s">
        <v>2088</v>
      </c>
      <c r="J501" s="203" t="s">
        <v>1002</v>
      </c>
      <c r="K501" s="35">
        <v>30</v>
      </c>
      <c r="L501" s="146"/>
      <c r="M501" s="35">
        <v>0</v>
      </c>
      <c r="N501" s="147"/>
      <c r="O501" s="149"/>
      <c r="P501" s="10">
        <v>0</v>
      </c>
    </row>
    <row r="502" spans="1:16" ht="18" customHeight="1" x14ac:dyDescent="0.15">
      <c r="A502" s="23" t="s">
        <v>982</v>
      </c>
      <c r="B502" s="33" t="s">
        <v>984</v>
      </c>
      <c r="C502" s="33" t="s">
        <v>983</v>
      </c>
      <c r="D502" s="448" t="s">
        <v>2289</v>
      </c>
      <c r="E502" s="449"/>
      <c r="F502" s="450"/>
      <c r="G502" s="33" t="s">
        <v>70</v>
      </c>
      <c r="H502" s="34" t="s">
        <v>1003</v>
      </c>
      <c r="I502" s="197" t="s">
        <v>2089</v>
      </c>
      <c r="J502" s="34" t="s">
        <v>1004</v>
      </c>
      <c r="K502" s="35">
        <v>15</v>
      </c>
      <c r="L502" s="146"/>
      <c r="M502" s="35">
        <v>0</v>
      </c>
      <c r="N502" s="147"/>
      <c r="O502" s="149"/>
      <c r="P502" s="10">
        <v>0</v>
      </c>
    </row>
    <row r="503" spans="1:16" ht="18" customHeight="1" x14ac:dyDescent="0.15">
      <c r="A503" s="23" t="s">
        <v>982</v>
      </c>
      <c r="B503" s="33" t="s">
        <v>984</v>
      </c>
      <c r="C503" s="33" t="s">
        <v>983</v>
      </c>
      <c r="D503" s="448" t="s">
        <v>2289</v>
      </c>
      <c r="E503" s="449"/>
      <c r="F503" s="450"/>
      <c r="G503" s="33" t="s">
        <v>70</v>
      </c>
      <c r="H503" s="34" t="s">
        <v>1005</v>
      </c>
      <c r="I503" s="197" t="s">
        <v>2090</v>
      </c>
      <c r="J503" s="34" t="s">
        <v>1006</v>
      </c>
      <c r="K503" s="35">
        <v>10</v>
      </c>
      <c r="L503" s="146"/>
      <c r="M503" s="35">
        <v>0</v>
      </c>
      <c r="N503" s="147"/>
      <c r="O503" s="149"/>
      <c r="P503" s="10">
        <v>0</v>
      </c>
    </row>
    <row r="504" spans="1:16" ht="18" customHeight="1" x14ac:dyDescent="0.15">
      <c r="A504" s="23" t="s">
        <v>982</v>
      </c>
      <c r="B504" s="33" t="s">
        <v>984</v>
      </c>
      <c r="C504" s="33" t="s">
        <v>983</v>
      </c>
      <c r="D504" s="448" t="s">
        <v>2289</v>
      </c>
      <c r="E504" s="449"/>
      <c r="F504" s="450"/>
      <c r="G504" s="33" t="s">
        <v>70</v>
      </c>
      <c r="H504" s="34" t="s">
        <v>1007</v>
      </c>
      <c r="I504" s="197" t="s">
        <v>2091</v>
      </c>
      <c r="J504" s="34" t="s">
        <v>1008</v>
      </c>
      <c r="K504" s="35">
        <v>20</v>
      </c>
      <c r="L504" s="146"/>
      <c r="M504" s="35">
        <v>0</v>
      </c>
      <c r="N504" s="147"/>
      <c r="O504" s="149"/>
      <c r="P504" s="10">
        <v>0</v>
      </c>
    </row>
    <row r="505" spans="1:16" ht="18" customHeight="1" x14ac:dyDescent="0.15">
      <c r="A505" s="23" t="s">
        <v>982</v>
      </c>
      <c r="B505" s="33" t="s">
        <v>984</v>
      </c>
      <c r="C505" s="33" t="s">
        <v>983</v>
      </c>
      <c r="D505" s="448" t="s">
        <v>2289</v>
      </c>
      <c r="E505" s="449"/>
      <c r="F505" s="450"/>
      <c r="G505" s="33" t="s">
        <v>70</v>
      </c>
      <c r="H505" s="34" t="s">
        <v>1009</v>
      </c>
      <c r="I505" s="197" t="s">
        <v>2092</v>
      </c>
      <c r="J505" s="34" t="s">
        <v>1010</v>
      </c>
      <c r="K505" s="35">
        <v>10</v>
      </c>
      <c r="L505" s="146"/>
      <c r="M505" s="35">
        <v>0</v>
      </c>
      <c r="N505" s="147"/>
      <c r="O505" s="149"/>
      <c r="P505" s="10">
        <v>0</v>
      </c>
    </row>
    <row r="506" spans="1:16" ht="18" customHeight="1" x14ac:dyDescent="0.15">
      <c r="A506" s="23" t="s">
        <v>982</v>
      </c>
      <c r="B506" s="33" t="s">
        <v>984</v>
      </c>
      <c r="C506" s="33" t="s">
        <v>983</v>
      </c>
      <c r="D506" s="448" t="s">
        <v>2289</v>
      </c>
      <c r="E506" s="449"/>
      <c r="F506" s="450"/>
      <c r="G506" s="33" t="s">
        <v>70</v>
      </c>
      <c r="H506" s="34" t="s">
        <v>1011</v>
      </c>
      <c r="I506" s="197" t="s">
        <v>2093</v>
      </c>
      <c r="J506" s="34" t="s">
        <v>1012</v>
      </c>
      <c r="K506" s="35">
        <v>15</v>
      </c>
      <c r="L506" s="146"/>
      <c r="M506" s="35">
        <v>0</v>
      </c>
      <c r="N506" s="147"/>
      <c r="O506" s="149"/>
      <c r="P506" s="10">
        <v>0</v>
      </c>
    </row>
    <row r="507" spans="1:16" ht="18" customHeight="1" x14ac:dyDescent="0.15">
      <c r="A507" s="23" t="s">
        <v>982</v>
      </c>
      <c r="B507" s="33" t="s">
        <v>984</v>
      </c>
      <c r="C507" s="33" t="s">
        <v>983</v>
      </c>
      <c r="D507" s="448" t="s">
        <v>2289</v>
      </c>
      <c r="E507" s="449"/>
      <c r="F507" s="450"/>
      <c r="G507" s="33" t="s">
        <v>70</v>
      </c>
      <c r="H507" s="34" t="s">
        <v>1013</v>
      </c>
      <c r="I507" s="197" t="s">
        <v>2094</v>
      </c>
      <c r="J507" s="34" t="s">
        <v>1014</v>
      </c>
      <c r="K507" s="35">
        <v>10</v>
      </c>
      <c r="L507" s="146"/>
      <c r="M507" s="35">
        <v>0</v>
      </c>
      <c r="N507" s="147"/>
      <c r="O507" s="149"/>
      <c r="P507" s="10">
        <v>0</v>
      </c>
    </row>
    <row r="508" spans="1:16" ht="18" customHeight="1" x14ac:dyDescent="0.15">
      <c r="A508" s="23" t="s">
        <v>982</v>
      </c>
      <c r="B508" s="33" t="s">
        <v>984</v>
      </c>
      <c r="C508" s="33" t="s">
        <v>983</v>
      </c>
      <c r="D508" s="448" t="s">
        <v>2289</v>
      </c>
      <c r="E508" s="449"/>
      <c r="F508" s="450"/>
      <c r="G508" s="33" t="s">
        <v>70</v>
      </c>
      <c r="H508" s="34" t="s">
        <v>1015</v>
      </c>
      <c r="I508" s="197" t="s">
        <v>2095</v>
      </c>
      <c r="J508" s="34" t="s">
        <v>1016</v>
      </c>
      <c r="K508" s="35">
        <v>10</v>
      </c>
      <c r="L508" s="146"/>
      <c r="M508" s="35">
        <v>0</v>
      </c>
      <c r="N508" s="147"/>
      <c r="O508" s="149"/>
      <c r="P508" s="10">
        <v>0</v>
      </c>
    </row>
    <row r="509" spans="1:16" ht="18" customHeight="1" x14ac:dyDescent="0.15">
      <c r="A509" s="23" t="s">
        <v>982</v>
      </c>
      <c r="B509" s="33" t="s">
        <v>984</v>
      </c>
      <c r="C509" s="33" t="s">
        <v>983</v>
      </c>
      <c r="D509" s="448" t="s">
        <v>2289</v>
      </c>
      <c r="E509" s="449"/>
      <c r="F509" s="450"/>
      <c r="G509" s="33" t="s">
        <v>70</v>
      </c>
      <c r="H509" s="34" t="s">
        <v>1017</v>
      </c>
      <c r="I509" s="197" t="s">
        <v>2096</v>
      </c>
      <c r="J509" s="34" t="s">
        <v>1018</v>
      </c>
      <c r="K509" s="35">
        <v>20</v>
      </c>
      <c r="L509" s="146"/>
      <c r="M509" s="35">
        <v>0</v>
      </c>
      <c r="N509" s="147"/>
      <c r="O509" s="149"/>
      <c r="P509" s="10">
        <v>0</v>
      </c>
    </row>
    <row r="510" spans="1:16" ht="18" customHeight="1" x14ac:dyDescent="0.15">
      <c r="A510" s="23" t="s">
        <v>982</v>
      </c>
      <c r="B510" s="33" t="s">
        <v>984</v>
      </c>
      <c r="C510" s="33" t="s">
        <v>983</v>
      </c>
      <c r="D510" s="448" t="s">
        <v>2289</v>
      </c>
      <c r="E510" s="449"/>
      <c r="F510" s="450"/>
      <c r="G510" s="33" t="s">
        <v>70</v>
      </c>
      <c r="H510" s="34" t="s">
        <v>1019</v>
      </c>
      <c r="I510" s="197" t="s">
        <v>2097</v>
      </c>
      <c r="J510" s="34" t="s">
        <v>1020</v>
      </c>
      <c r="K510" s="35">
        <v>25</v>
      </c>
      <c r="L510" s="146"/>
      <c r="M510" s="35">
        <v>0</v>
      </c>
      <c r="N510" s="147"/>
      <c r="O510" s="149"/>
      <c r="P510" s="10">
        <v>0</v>
      </c>
    </row>
    <row r="511" spans="1:16" ht="18" customHeight="1" x14ac:dyDescent="0.15">
      <c r="A511" s="86" t="s">
        <v>2165</v>
      </c>
      <c r="B511" s="33" t="s">
        <v>984</v>
      </c>
      <c r="C511" s="33" t="s">
        <v>983</v>
      </c>
      <c r="D511" s="448" t="s">
        <v>2289</v>
      </c>
      <c r="E511" s="449"/>
      <c r="F511" s="450"/>
      <c r="G511" s="33" t="s">
        <v>70</v>
      </c>
      <c r="H511" s="34" t="s">
        <v>1021</v>
      </c>
      <c r="I511" s="197" t="s">
        <v>2098</v>
      </c>
      <c r="J511" s="34" t="s">
        <v>1022</v>
      </c>
      <c r="K511" s="35">
        <v>15</v>
      </c>
      <c r="L511" s="146"/>
      <c r="M511" s="35">
        <v>0</v>
      </c>
      <c r="N511" s="147"/>
      <c r="O511" s="149"/>
      <c r="P511" s="10">
        <v>0</v>
      </c>
    </row>
    <row r="512" spans="1:16" ht="18" customHeight="1" x14ac:dyDescent="0.15">
      <c r="A512" s="23" t="s">
        <v>1023</v>
      </c>
      <c r="B512" s="24"/>
      <c r="C512" s="25" t="s">
        <v>1024</v>
      </c>
      <c r="D512" s="403" t="s">
        <v>2303</v>
      </c>
      <c r="E512" s="404"/>
      <c r="F512" s="405"/>
      <c r="G512" s="25"/>
      <c r="H512" s="25"/>
      <c r="I512" s="195"/>
      <c r="J512" s="24" t="s">
        <v>67</v>
      </c>
      <c r="K512" s="26">
        <f>SUM(SUMIFS(K514:K522,$G514:$G522,{"0","1"}))</f>
        <v>1020</v>
      </c>
      <c r="L512" s="231">
        <f>SUM(SUMIFS(L514:L522,$G514:$G522,{"0","1"}))</f>
        <v>0</v>
      </c>
      <c r="M512" s="26">
        <f>SUM(SUMIFS(M514:M522,$G514:$G522,{"0","1"}))</f>
        <v>0</v>
      </c>
      <c r="N512" s="41">
        <f>SUM(SUMIFS(N514:N522,$G514:$G522,{"0","1"}))</f>
        <v>0</v>
      </c>
      <c r="O512" s="42"/>
      <c r="P512" s="10">
        <v>4</v>
      </c>
    </row>
    <row r="513" spans="1:16" ht="18" customHeight="1" x14ac:dyDescent="0.15">
      <c r="A513" s="23" t="s">
        <v>1023</v>
      </c>
      <c r="B513" s="27" t="s">
        <v>1115</v>
      </c>
      <c r="C513" s="28" t="s">
        <v>763</v>
      </c>
      <c r="D513" s="409" t="s">
        <v>2292</v>
      </c>
      <c r="E513" s="410"/>
      <c r="F513" s="411"/>
      <c r="G513" s="29"/>
      <c r="H513" s="29"/>
      <c r="I513" s="196"/>
      <c r="J513" s="29" t="s">
        <v>69</v>
      </c>
      <c r="K513" s="30">
        <f>SUM(K514:K520)</f>
        <v>990</v>
      </c>
      <c r="L513" s="267">
        <f>SUM(SUMIFS(L514:L520,$G514:$G520,{"0","1"}))</f>
        <v>0</v>
      </c>
      <c r="M513" s="30">
        <f>SUM(M514:M520)</f>
        <v>0</v>
      </c>
      <c r="N513" s="31">
        <f>SUM(SUMIFS(N514:N520,$G514:$G520,{"0","1"}))</f>
        <v>0</v>
      </c>
      <c r="O513" s="32"/>
      <c r="P513" s="10">
        <v>3</v>
      </c>
    </row>
    <row r="514" spans="1:16" ht="18" customHeight="1" x14ac:dyDescent="0.15">
      <c r="A514" s="23" t="s">
        <v>1023</v>
      </c>
      <c r="B514" s="33" t="s">
        <v>1115</v>
      </c>
      <c r="C514" s="33" t="s">
        <v>1024</v>
      </c>
      <c r="D514" s="439" t="s">
        <v>2293</v>
      </c>
      <c r="E514" s="440"/>
      <c r="F514" s="441"/>
      <c r="G514" s="33" t="s">
        <v>70</v>
      </c>
      <c r="H514" s="34" t="s">
        <v>1026</v>
      </c>
      <c r="I514" s="197" t="s">
        <v>2099</v>
      </c>
      <c r="J514" s="34" t="s">
        <v>1117</v>
      </c>
      <c r="K514" s="35">
        <v>30</v>
      </c>
      <c r="L514" s="146"/>
      <c r="M514" s="35">
        <v>0</v>
      </c>
      <c r="N514" s="147"/>
      <c r="O514" s="149"/>
      <c r="P514" s="10">
        <v>0</v>
      </c>
    </row>
    <row r="515" spans="1:16" ht="18" customHeight="1" x14ac:dyDescent="0.15">
      <c r="A515" s="23" t="s">
        <v>1023</v>
      </c>
      <c r="B515" s="33" t="s">
        <v>1025</v>
      </c>
      <c r="C515" s="33" t="s">
        <v>1024</v>
      </c>
      <c r="D515" s="439" t="s">
        <v>2293</v>
      </c>
      <c r="E515" s="440"/>
      <c r="F515" s="441"/>
      <c r="G515" s="33" t="s">
        <v>70</v>
      </c>
      <c r="H515" s="34" t="s">
        <v>1027</v>
      </c>
      <c r="I515" s="197" t="s">
        <v>2100</v>
      </c>
      <c r="J515" s="34" t="s">
        <v>1118</v>
      </c>
      <c r="K515" s="35">
        <v>335</v>
      </c>
      <c r="L515" s="146"/>
      <c r="M515" s="35">
        <v>0</v>
      </c>
      <c r="N515" s="147"/>
      <c r="O515" s="149"/>
      <c r="P515" s="10">
        <v>0</v>
      </c>
    </row>
    <row r="516" spans="1:16" ht="18" customHeight="1" x14ac:dyDescent="0.15">
      <c r="A516" s="23" t="s">
        <v>1023</v>
      </c>
      <c r="B516" s="33" t="s">
        <v>1025</v>
      </c>
      <c r="C516" s="33" t="s">
        <v>1024</v>
      </c>
      <c r="D516" s="439" t="s">
        <v>2293</v>
      </c>
      <c r="E516" s="440"/>
      <c r="F516" s="441"/>
      <c r="G516" s="33" t="s">
        <v>70</v>
      </c>
      <c r="H516" s="34" t="s">
        <v>1028</v>
      </c>
      <c r="I516" s="197" t="s">
        <v>2101</v>
      </c>
      <c r="J516" s="34" t="s">
        <v>2192</v>
      </c>
      <c r="K516" s="35">
        <v>510</v>
      </c>
      <c r="L516" s="146"/>
      <c r="M516" s="35">
        <v>0</v>
      </c>
      <c r="N516" s="147"/>
      <c r="O516" s="149"/>
      <c r="P516" s="10">
        <v>0</v>
      </c>
    </row>
    <row r="517" spans="1:16" ht="18" customHeight="1" x14ac:dyDescent="0.15">
      <c r="A517" s="23" t="s">
        <v>1023</v>
      </c>
      <c r="B517" s="33" t="s">
        <v>1025</v>
      </c>
      <c r="C517" s="33" t="s">
        <v>1024</v>
      </c>
      <c r="D517" s="439" t="s">
        <v>2293</v>
      </c>
      <c r="E517" s="440"/>
      <c r="F517" s="441"/>
      <c r="G517" s="33" t="s">
        <v>70</v>
      </c>
      <c r="H517" s="34" t="s">
        <v>1029</v>
      </c>
      <c r="I517" s="197" t="s">
        <v>2102</v>
      </c>
      <c r="J517" s="34" t="s">
        <v>1119</v>
      </c>
      <c r="K517" s="35">
        <v>10</v>
      </c>
      <c r="L517" s="146"/>
      <c r="M517" s="35">
        <v>0</v>
      </c>
      <c r="N517" s="147"/>
      <c r="O517" s="149"/>
      <c r="P517" s="10">
        <v>0</v>
      </c>
    </row>
    <row r="518" spans="1:16" ht="18" customHeight="1" x14ac:dyDescent="0.15">
      <c r="A518" s="23" t="s">
        <v>1023</v>
      </c>
      <c r="B518" s="33" t="s">
        <v>1025</v>
      </c>
      <c r="C518" s="33" t="s">
        <v>1024</v>
      </c>
      <c r="D518" s="439" t="s">
        <v>2293</v>
      </c>
      <c r="E518" s="440"/>
      <c r="F518" s="441"/>
      <c r="G518" s="33" t="s">
        <v>70</v>
      </c>
      <c r="H518" s="34" t="s">
        <v>1030</v>
      </c>
      <c r="I518" s="197" t="s">
        <v>2103</v>
      </c>
      <c r="J518" s="34" t="s">
        <v>1120</v>
      </c>
      <c r="K518" s="35">
        <v>40</v>
      </c>
      <c r="L518" s="146"/>
      <c r="M518" s="35">
        <v>0</v>
      </c>
      <c r="N518" s="147"/>
      <c r="O518" s="149"/>
      <c r="P518" s="10">
        <v>0</v>
      </c>
    </row>
    <row r="519" spans="1:16" ht="18" customHeight="1" x14ac:dyDescent="0.15">
      <c r="A519" s="23" t="s">
        <v>1023</v>
      </c>
      <c r="B519" s="33" t="s">
        <v>1025</v>
      </c>
      <c r="C519" s="33" t="s">
        <v>1024</v>
      </c>
      <c r="D519" s="439" t="s">
        <v>2293</v>
      </c>
      <c r="E519" s="440"/>
      <c r="F519" s="441"/>
      <c r="G519" s="33" t="s">
        <v>70</v>
      </c>
      <c r="H519" s="34" t="s">
        <v>1031</v>
      </c>
      <c r="I519" s="197" t="s">
        <v>2104</v>
      </c>
      <c r="J519" s="34" t="s">
        <v>1121</v>
      </c>
      <c r="K519" s="35">
        <v>35</v>
      </c>
      <c r="L519" s="146"/>
      <c r="M519" s="35">
        <v>0</v>
      </c>
      <c r="N519" s="147"/>
      <c r="O519" s="149"/>
      <c r="P519" s="10">
        <v>0</v>
      </c>
    </row>
    <row r="520" spans="1:16" ht="18" customHeight="1" x14ac:dyDescent="0.15">
      <c r="A520" s="86" t="s">
        <v>2166</v>
      </c>
      <c r="B520" s="33" t="s">
        <v>1025</v>
      </c>
      <c r="C520" s="33" t="s">
        <v>1024</v>
      </c>
      <c r="D520" s="439" t="s">
        <v>2293</v>
      </c>
      <c r="E520" s="440"/>
      <c r="F520" s="441"/>
      <c r="G520" s="33" t="s">
        <v>70</v>
      </c>
      <c r="H520" s="34" t="s">
        <v>1032</v>
      </c>
      <c r="I520" s="197" t="s">
        <v>2105</v>
      </c>
      <c r="J520" s="34" t="s">
        <v>2106</v>
      </c>
      <c r="K520" s="35">
        <v>30</v>
      </c>
      <c r="L520" s="146"/>
      <c r="M520" s="35">
        <v>0</v>
      </c>
      <c r="N520" s="147"/>
      <c r="O520" s="149"/>
      <c r="P520" s="10">
        <v>0</v>
      </c>
    </row>
    <row r="521" spans="1:16" ht="18" customHeight="1" x14ac:dyDescent="0.15">
      <c r="A521" s="86" t="s">
        <v>2166</v>
      </c>
      <c r="B521" s="27" t="s">
        <v>1112</v>
      </c>
      <c r="C521" s="28" t="s">
        <v>763</v>
      </c>
      <c r="D521" s="409" t="s">
        <v>2294</v>
      </c>
      <c r="E521" s="410"/>
      <c r="F521" s="411"/>
      <c r="G521" s="29"/>
      <c r="H521" s="29"/>
      <c r="I521" s="196"/>
      <c r="J521" s="29" t="s">
        <v>69</v>
      </c>
      <c r="K521" s="30">
        <f>K522</f>
        <v>30</v>
      </c>
      <c r="L521" s="267">
        <f>SUM(SUMIFS(L522,$G522,{"0","1"}))</f>
        <v>0</v>
      </c>
      <c r="M521" s="30">
        <f>M522</f>
        <v>0</v>
      </c>
      <c r="N521" s="31">
        <f>SUM(SUMIFS(N522,$G522,{"0","1"}))</f>
        <v>0</v>
      </c>
      <c r="O521" s="32"/>
      <c r="P521" s="10">
        <v>3</v>
      </c>
    </row>
    <row r="522" spans="1:16" ht="18" customHeight="1" x14ac:dyDescent="0.15">
      <c r="A522" s="86" t="s">
        <v>2166</v>
      </c>
      <c r="B522" s="33" t="s">
        <v>1112</v>
      </c>
      <c r="C522" s="33" t="s">
        <v>1024</v>
      </c>
      <c r="D522" s="451" t="s">
        <v>2295</v>
      </c>
      <c r="E522" s="452"/>
      <c r="F522" s="453"/>
      <c r="G522" s="33" t="s">
        <v>70</v>
      </c>
      <c r="H522" s="34" t="s">
        <v>1033</v>
      </c>
      <c r="I522" s="197" t="s">
        <v>2184</v>
      </c>
      <c r="J522" s="34" t="s">
        <v>2107</v>
      </c>
      <c r="K522" s="35">
        <v>30</v>
      </c>
      <c r="L522" s="146"/>
      <c r="M522" s="35">
        <v>0</v>
      </c>
      <c r="N522" s="147"/>
      <c r="O522" s="149"/>
      <c r="P522" s="10">
        <v>0</v>
      </c>
    </row>
    <row r="523" spans="1:16" ht="18" customHeight="1" x14ac:dyDescent="0.15">
      <c r="A523" s="23" t="s">
        <v>1034</v>
      </c>
      <c r="B523" s="24"/>
      <c r="C523" s="25" t="s">
        <v>1035</v>
      </c>
      <c r="D523" s="403" t="s">
        <v>2304</v>
      </c>
      <c r="E523" s="404"/>
      <c r="F523" s="405"/>
      <c r="G523" s="25"/>
      <c r="H523" s="25"/>
      <c r="I523" s="195"/>
      <c r="J523" s="24" t="s">
        <v>67</v>
      </c>
      <c r="K523" s="26">
        <f>SUM(SUMIFS(K525:K538,$G525:$G538,{"0","1"}))</f>
        <v>1055</v>
      </c>
      <c r="L523" s="231">
        <f>SUM(SUMIFS(L525:L538,$G525:$G538,{"0","1"}))</f>
        <v>0</v>
      </c>
      <c r="M523" s="26">
        <f>SUM(SUMIFS(M525:M538,$G525:$G538,{"0","1"}))</f>
        <v>0</v>
      </c>
      <c r="N523" s="41">
        <f>SUM(SUMIFS(N525:N538,$G525:$G538,{"0","1"}))</f>
        <v>0</v>
      </c>
      <c r="O523" s="42"/>
      <c r="P523" s="10">
        <v>4</v>
      </c>
    </row>
    <row r="524" spans="1:16" ht="18" customHeight="1" x14ac:dyDescent="0.15">
      <c r="A524" s="23" t="s">
        <v>1034</v>
      </c>
      <c r="B524" s="27" t="s">
        <v>1116</v>
      </c>
      <c r="C524" s="28" t="s">
        <v>763</v>
      </c>
      <c r="D524" s="409" t="s">
        <v>2296</v>
      </c>
      <c r="E524" s="410"/>
      <c r="F524" s="411"/>
      <c r="G524" s="29"/>
      <c r="H524" s="29"/>
      <c r="I524" s="196"/>
      <c r="J524" s="29" t="s">
        <v>69</v>
      </c>
      <c r="K524" s="44">
        <f>SUM(SUMIFS(K525:K527,$G525:$G527,{"0","1"}))</f>
        <v>950</v>
      </c>
      <c r="L524" s="267">
        <f>SUM(SUMIFS(L525:L527,$G525:$G527,{"0","1"}))</f>
        <v>0</v>
      </c>
      <c r="M524" s="44">
        <f>SUM(SUMIFS(M525:M527,$G525:$G527,{"0","1"}))</f>
        <v>0</v>
      </c>
      <c r="N524" s="31">
        <f>SUM(SUMIFS(N525:N527,$G525:$G527,{"0","1"}))</f>
        <v>0</v>
      </c>
      <c r="O524" s="32"/>
      <c r="P524" s="10">
        <v>3</v>
      </c>
    </row>
    <row r="525" spans="1:16" ht="18" customHeight="1" x14ac:dyDescent="0.15">
      <c r="A525" s="23" t="s">
        <v>1034</v>
      </c>
      <c r="B525" s="33" t="s">
        <v>2199</v>
      </c>
      <c r="C525" s="33" t="s">
        <v>1035</v>
      </c>
      <c r="D525" s="436" t="s">
        <v>2297</v>
      </c>
      <c r="E525" s="437"/>
      <c r="F525" s="438"/>
      <c r="G525" s="33" t="s">
        <v>70</v>
      </c>
      <c r="H525" s="34" t="s">
        <v>1037</v>
      </c>
      <c r="I525" s="197" t="s">
        <v>2108</v>
      </c>
      <c r="J525" s="34" t="s">
        <v>2109</v>
      </c>
      <c r="K525" s="35">
        <v>785</v>
      </c>
      <c r="L525" s="146"/>
      <c r="M525" s="35">
        <v>0</v>
      </c>
      <c r="N525" s="147"/>
      <c r="O525" s="149"/>
      <c r="P525" s="10">
        <v>0</v>
      </c>
    </row>
    <row r="526" spans="1:16" ht="18" customHeight="1" x14ac:dyDescent="0.15">
      <c r="A526" s="23" t="s">
        <v>1034</v>
      </c>
      <c r="B526" s="33" t="s">
        <v>1036</v>
      </c>
      <c r="C526" s="33" t="s">
        <v>1035</v>
      </c>
      <c r="D526" s="436" t="s">
        <v>2297</v>
      </c>
      <c r="E526" s="437"/>
      <c r="F526" s="438"/>
      <c r="G526" s="33" t="s">
        <v>70</v>
      </c>
      <c r="H526" s="34" t="s">
        <v>1038</v>
      </c>
      <c r="I526" s="197" t="s">
        <v>2110</v>
      </c>
      <c r="J526" s="34" t="s">
        <v>1124</v>
      </c>
      <c r="K526" s="35">
        <v>10</v>
      </c>
      <c r="L526" s="146"/>
      <c r="M526" s="35">
        <v>0</v>
      </c>
      <c r="N526" s="147"/>
      <c r="O526" s="149"/>
      <c r="P526" s="10">
        <v>0</v>
      </c>
    </row>
    <row r="527" spans="1:16" ht="18" customHeight="1" x14ac:dyDescent="0.15">
      <c r="A527" s="23" t="s">
        <v>1034</v>
      </c>
      <c r="B527" s="33" t="s">
        <v>1036</v>
      </c>
      <c r="C527" s="33" t="s">
        <v>1035</v>
      </c>
      <c r="D527" s="436" t="s">
        <v>2297</v>
      </c>
      <c r="E527" s="437"/>
      <c r="F527" s="438"/>
      <c r="G527" s="33" t="s">
        <v>70</v>
      </c>
      <c r="H527" s="34" t="s">
        <v>1039</v>
      </c>
      <c r="I527" s="197" t="s">
        <v>2111</v>
      </c>
      <c r="J527" s="34" t="s">
        <v>1125</v>
      </c>
      <c r="K527" s="35">
        <v>155</v>
      </c>
      <c r="L527" s="146"/>
      <c r="M527" s="35">
        <v>0</v>
      </c>
      <c r="N527" s="147"/>
      <c r="O527" s="149"/>
      <c r="P527" s="10">
        <v>0</v>
      </c>
    </row>
    <row r="528" spans="1:16" ht="18" customHeight="1" x14ac:dyDescent="0.15">
      <c r="A528" s="23" t="s">
        <v>1034</v>
      </c>
      <c r="B528" s="27" t="s">
        <v>1113</v>
      </c>
      <c r="C528" s="28" t="s">
        <v>763</v>
      </c>
      <c r="D528" s="409" t="s">
        <v>2299</v>
      </c>
      <c r="E528" s="410"/>
      <c r="F528" s="411"/>
      <c r="G528" s="29"/>
      <c r="H528" s="29"/>
      <c r="I528" s="196"/>
      <c r="J528" s="29" t="s">
        <v>69</v>
      </c>
      <c r="K528" s="44">
        <f>SUM(SUMIFS(K529:K535,$G529:$G535,{"0","1"}))</f>
        <v>50</v>
      </c>
      <c r="L528" s="267">
        <f>SUM(SUMIFS(L529:L535,$G529:$G535,{"0","1"}))</f>
        <v>0</v>
      </c>
      <c r="M528" s="44">
        <f>SUM(SUMIFS(M529:M535,$G529:$G535,{"0","1"}))</f>
        <v>0</v>
      </c>
      <c r="N528" s="31">
        <f>SUM(SUMIFS(N529:N535,$G529:$G535,{"0","1"}))</f>
        <v>0</v>
      </c>
      <c r="O528" s="32"/>
      <c r="P528" s="10">
        <v>3</v>
      </c>
    </row>
    <row r="529" spans="1:16" ht="18" customHeight="1" x14ac:dyDescent="0.15">
      <c r="A529" s="23" t="s">
        <v>1034</v>
      </c>
      <c r="B529" s="33" t="s">
        <v>1113</v>
      </c>
      <c r="C529" s="33" t="s">
        <v>1035</v>
      </c>
      <c r="D529" s="442" t="s">
        <v>2298</v>
      </c>
      <c r="E529" s="443"/>
      <c r="F529" s="444"/>
      <c r="G529" s="33" t="s">
        <v>70</v>
      </c>
      <c r="H529" s="34" t="s">
        <v>1040</v>
      </c>
      <c r="I529" s="197" t="s">
        <v>2112</v>
      </c>
      <c r="J529" s="34" t="s">
        <v>2119</v>
      </c>
      <c r="K529" s="35">
        <v>10</v>
      </c>
      <c r="L529" s="146"/>
      <c r="M529" s="35">
        <v>0</v>
      </c>
      <c r="N529" s="147"/>
      <c r="O529" s="149"/>
      <c r="P529" s="10">
        <v>0</v>
      </c>
    </row>
    <row r="530" spans="1:16" ht="18" customHeight="1" x14ac:dyDescent="0.15">
      <c r="A530" s="23" t="s">
        <v>1034</v>
      </c>
      <c r="B530" s="33" t="s">
        <v>1113</v>
      </c>
      <c r="C530" s="33" t="s">
        <v>1035</v>
      </c>
      <c r="D530" s="442" t="s">
        <v>2298</v>
      </c>
      <c r="E530" s="443"/>
      <c r="F530" s="444"/>
      <c r="G530" s="33" t="s">
        <v>70</v>
      </c>
      <c r="H530" s="34" t="s">
        <v>1041</v>
      </c>
      <c r="I530" s="197" t="s">
        <v>2113</v>
      </c>
      <c r="J530" s="34" t="s">
        <v>2120</v>
      </c>
      <c r="K530" s="35">
        <v>10</v>
      </c>
      <c r="L530" s="146"/>
      <c r="M530" s="35">
        <v>0</v>
      </c>
      <c r="N530" s="147"/>
      <c r="O530" s="149"/>
      <c r="P530" s="10">
        <v>0</v>
      </c>
    </row>
    <row r="531" spans="1:16" ht="18" customHeight="1" x14ac:dyDescent="0.15">
      <c r="A531" s="23" t="s">
        <v>1034</v>
      </c>
      <c r="B531" s="33" t="s">
        <v>1113</v>
      </c>
      <c r="C531" s="33" t="s">
        <v>1035</v>
      </c>
      <c r="D531" s="442" t="s">
        <v>2298</v>
      </c>
      <c r="E531" s="443"/>
      <c r="F531" s="444"/>
      <c r="G531" s="33" t="s">
        <v>70</v>
      </c>
      <c r="H531" s="34" t="s">
        <v>1042</v>
      </c>
      <c r="I531" s="197" t="s">
        <v>2114</v>
      </c>
      <c r="J531" s="34" t="s">
        <v>2121</v>
      </c>
      <c r="K531" s="35">
        <v>5</v>
      </c>
      <c r="L531" s="146"/>
      <c r="M531" s="35">
        <v>0</v>
      </c>
      <c r="N531" s="147"/>
      <c r="O531" s="149"/>
      <c r="P531" s="10">
        <v>0</v>
      </c>
    </row>
    <row r="532" spans="1:16" ht="18" customHeight="1" x14ac:dyDescent="0.15">
      <c r="A532" s="23" t="s">
        <v>1034</v>
      </c>
      <c r="B532" s="33" t="s">
        <v>1113</v>
      </c>
      <c r="C532" s="33" t="s">
        <v>1035</v>
      </c>
      <c r="D532" s="442" t="s">
        <v>2298</v>
      </c>
      <c r="E532" s="443"/>
      <c r="F532" s="444"/>
      <c r="G532" s="33" t="s">
        <v>70</v>
      </c>
      <c r="H532" s="34" t="s">
        <v>1043</v>
      </c>
      <c r="I532" s="197" t="s">
        <v>2115</v>
      </c>
      <c r="J532" s="34" t="s">
        <v>2122</v>
      </c>
      <c r="K532" s="35">
        <v>10</v>
      </c>
      <c r="L532" s="146"/>
      <c r="M532" s="35">
        <v>0</v>
      </c>
      <c r="N532" s="147"/>
      <c r="O532" s="149"/>
      <c r="P532" s="10">
        <v>0</v>
      </c>
    </row>
    <row r="533" spans="1:16" ht="18" customHeight="1" x14ac:dyDescent="0.15">
      <c r="A533" s="23" t="s">
        <v>1034</v>
      </c>
      <c r="B533" s="33" t="s">
        <v>1113</v>
      </c>
      <c r="C533" s="33" t="s">
        <v>1035</v>
      </c>
      <c r="D533" s="442" t="s">
        <v>2298</v>
      </c>
      <c r="E533" s="443"/>
      <c r="F533" s="444"/>
      <c r="G533" s="33" t="s">
        <v>70</v>
      </c>
      <c r="H533" s="34" t="s">
        <v>1044</v>
      </c>
      <c r="I533" s="197" t="s">
        <v>2116</v>
      </c>
      <c r="J533" s="92" t="s">
        <v>2123</v>
      </c>
      <c r="K533" s="93">
        <v>0</v>
      </c>
      <c r="L533" s="146"/>
      <c r="M533" s="35">
        <v>0</v>
      </c>
      <c r="N533" s="147"/>
      <c r="O533" s="151" t="s">
        <v>2438</v>
      </c>
      <c r="P533" s="10">
        <v>0</v>
      </c>
    </row>
    <row r="534" spans="1:16" ht="18" customHeight="1" x14ac:dyDescent="0.15">
      <c r="A534" s="23" t="s">
        <v>1034</v>
      </c>
      <c r="B534" s="33" t="s">
        <v>1113</v>
      </c>
      <c r="C534" s="33" t="s">
        <v>1035</v>
      </c>
      <c r="D534" s="442" t="s">
        <v>2298</v>
      </c>
      <c r="E534" s="443"/>
      <c r="F534" s="444"/>
      <c r="G534" s="33" t="s">
        <v>70</v>
      </c>
      <c r="H534" s="34" t="s">
        <v>1045</v>
      </c>
      <c r="I534" s="197" t="s">
        <v>2117</v>
      </c>
      <c r="J534" s="34" t="s">
        <v>2124</v>
      </c>
      <c r="K534" s="35">
        <v>15</v>
      </c>
      <c r="L534" s="146"/>
      <c r="M534" s="35">
        <v>0</v>
      </c>
      <c r="N534" s="147"/>
      <c r="O534" s="151"/>
      <c r="P534" s="10">
        <v>0</v>
      </c>
    </row>
    <row r="535" spans="1:16" ht="18" customHeight="1" x14ac:dyDescent="0.15">
      <c r="A535" s="86" t="s">
        <v>2167</v>
      </c>
      <c r="B535" s="33" t="s">
        <v>1113</v>
      </c>
      <c r="C535" s="33" t="s">
        <v>1035</v>
      </c>
      <c r="D535" s="442" t="s">
        <v>2298</v>
      </c>
      <c r="E535" s="443"/>
      <c r="F535" s="444"/>
      <c r="G535" s="33" t="s">
        <v>70</v>
      </c>
      <c r="H535" s="34" t="s">
        <v>1046</v>
      </c>
      <c r="I535" s="197" t="s">
        <v>2118</v>
      </c>
      <c r="J535" s="92" t="s">
        <v>2125</v>
      </c>
      <c r="K535" s="93">
        <v>0</v>
      </c>
      <c r="L535" s="287"/>
      <c r="M535" s="93">
        <v>0</v>
      </c>
      <c r="N535" s="226"/>
      <c r="O535" s="151" t="s">
        <v>2439</v>
      </c>
      <c r="P535" s="10">
        <v>0</v>
      </c>
    </row>
    <row r="536" spans="1:16" ht="18" customHeight="1" x14ac:dyDescent="0.15">
      <c r="A536" s="86" t="s">
        <v>2167</v>
      </c>
      <c r="B536" s="27" t="s">
        <v>1114</v>
      </c>
      <c r="C536" s="28" t="s">
        <v>763</v>
      </c>
      <c r="D536" s="409" t="s">
        <v>2300</v>
      </c>
      <c r="E536" s="410"/>
      <c r="F536" s="411"/>
      <c r="G536" s="29"/>
      <c r="H536" s="29"/>
      <c r="I536" s="196"/>
      <c r="J536" s="29" t="s">
        <v>69</v>
      </c>
      <c r="K536" s="44">
        <f>SUM(SUMIFS(K537:K538,$G537:$G538,{"0","1"}))</f>
        <v>55</v>
      </c>
      <c r="L536" s="267">
        <f>SUM(SUMIFS(L537:L538,$G537:$G538,{"0","1"}))</f>
        <v>0</v>
      </c>
      <c r="M536" s="44">
        <f>SUM(SUMIFS(M537:M538,$G537:$G538,{"0","1"}))</f>
        <v>0</v>
      </c>
      <c r="N536" s="31">
        <f>SUM(SUMIFS(N537:N538,$G537:$G538,{"0","1"}))</f>
        <v>0</v>
      </c>
      <c r="O536" s="32"/>
      <c r="P536" s="10">
        <v>3</v>
      </c>
    </row>
    <row r="537" spans="1:16" ht="18" customHeight="1" x14ac:dyDescent="0.15">
      <c r="A537" s="86" t="s">
        <v>2167</v>
      </c>
      <c r="B537" s="33" t="s">
        <v>1114</v>
      </c>
      <c r="C537" s="33" t="s">
        <v>1035</v>
      </c>
      <c r="D537" s="445" t="s">
        <v>2301</v>
      </c>
      <c r="E537" s="446"/>
      <c r="F537" s="447"/>
      <c r="G537" s="33" t="s">
        <v>70</v>
      </c>
      <c r="H537" s="34" t="s">
        <v>1047</v>
      </c>
      <c r="I537" s="197" t="s">
        <v>2126</v>
      </c>
      <c r="J537" s="34" t="s">
        <v>2127</v>
      </c>
      <c r="K537" s="35">
        <v>40</v>
      </c>
      <c r="L537" s="146"/>
      <c r="M537" s="35">
        <v>0</v>
      </c>
      <c r="N537" s="147"/>
      <c r="O537" s="149"/>
      <c r="P537" s="10">
        <v>0</v>
      </c>
    </row>
    <row r="538" spans="1:16" ht="18" customHeight="1" x14ac:dyDescent="0.15">
      <c r="A538" s="86" t="s">
        <v>2167</v>
      </c>
      <c r="B538" s="33" t="s">
        <v>1114</v>
      </c>
      <c r="C538" s="33" t="s">
        <v>1035</v>
      </c>
      <c r="D538" s="445" t="s">
        <v>2301</v>
      </c>
      <c r="E538" s="446"/>
      <c r="F538" s="447"/>
      <c r="G538" s="33" t="s">
        <v>70</v>
      </c>
      <c r="H538" s="34" t="s">
        <v>1048</v>
      </c>
      <c r="I538" s="197" t="s">
        <v>2128</v>
      </c>
      <c r="J538" s="34" t="s">
        <v>1133</v>
      </c>
      <c r="K538" s="35">
        <v>15</v>
      </c>
      <c r="L538" s="146"/>
      <c r="M538" s="35">
        <v>0</v>
      </c>
      <c r="N538" s="147"/>
      <c r="O538" s="149"/>
      <c r="P538" s="10">
        <v>0</v>
      </c>
    </row>
    <row r="539" spans="1:16" ht="18" customHeight="1" x14ac:dyDescent="0.15">
      <c r="A539" s="23" t="s">
        <v>1049</v>
      </c>
      <c r="B539" s="24"/>
      <c r="C539" s="25" t="s">
        <v>1050</v>
      </c>
      <c r="D539" s="403" t="s">
        <v>2305</v>
      </c>
      <c r="E539" s="404"/>
      <c r="F539" s="405"/>
      <c r="G539" s="25"/>
      <c r="H539" s="25"/>
      <c r="I539" s="195"/>
      <c r="J539" s="24" t="s">
        <v>67</v>
      </c>
      <c r="K539" s="26">
        <f>SUM(SUMIFS(K540:K550,$G540:$G550,{"0","1"}))</f>
        <v>505</v>
      </c>
      <c r="L539" s="231">
        <f>SUM(SUMIFS(L540:L550,$G540:$G550,{"0","1"}))</f>
        <v>0</v>
      </c>
      <c r="M539" s="26">
        <f>SUM(SUMIFS(M540:M550,$G540:$G550,{"0","1"}))</f>
        <v>0</v>
      </c>
      <c r="N539" s="41">
        <f>SUM(SUMIFS(N540:N550,$G540:$G550,{"0","1"}))</f>
        <v>0</v>
      </c>
      <c r="O539" s="42"/>
      <c r="P539" s="10">
        <v>4</v>
      </c>
    </row>
    <row r="540" spans="1:16" ht="18" customHeight="1" x14ac:dyDescent="0.15">
      <c r="A540" s="23" t="s">
        <v>1049</v>
      </c>
      <c r="B540" s="33" t="s">
        <v>1051</v>
      </c>
      <c r="C540" s="33" t="s">
        <v>1050</v>
      </c>
      <c r="D540" s="433" t="s">
        <v>2302</v>
      </c>
      <c r="E540" s="434"/>
      <c r="F540" s="435"/>
      <c r="G540" s="33" t="s">
        <v>70</v>
      </c>
      <c r="H540" s="34" t="s">
        <v>1052</v>
      </c>
      <c r="I540" s="197" t="s">
        <v>2129</v>
      </c>
      <c r="J540" s="34" t="s">
        <v>2130</v>
      </c>
      <c r="K540" s="35">
        <v>50</v>
      </c>
      <c r="L540" s="146"/>
      <c r="M540" s="35">
        <v>0</v>
      </c>
      <c r="N540" s="147"/>
      <c r="O540" s="149"/>
      <c r="P540" s="10">
        <v>0</v>
      </c>
    </row>
    <row r="541" spans="1:16" ht="18" customHeight="1" x14ac:dyDescent="0.15">
      <c r="A541" s="23" t="s">
        <v>1049</v>
      </c>
      <c r="B541" s="33" t="s">
        <v>1051</v>
      </c>
      <c r="C541" s="33" t="s">
        <v>1050</v>
      </c>
      <c r="D541" s="433" t="s">
        <v>2302</v>
      </c>
      <c r="E541" s="434"/>
      <c r="F541" s="435"/>
      <c r="G541" s="33" t="s">
        <v>70</v>
      </c>
      <c r="H541" s="34" t="s">
        <v>1053</v>
      </c>
      <c r="I541" s="197" t="s">
        <v>2131</v>
      </c>
      <c r="J541" s="34" t="s">
        <v>2132</v>
      </c>
      <c r="K541" s="35">
        <v>35</v>
      </c>
      <c r="L541" s="146"/>
      <c r="M541" s="35">
        <v>0</v>
      </c>
      <c r="N541" s="147"/>
      <c r="O541" s="149"/>
      <c r="P541" s="10">
        <v>0</v>
      </c>
    </row>
    <row r="542" spans="1:16" ht="18" customHeight="1" x14ac:dyDescent="0.15">
      <c r="A542" s="23" t="s">
        <v>1049</v>
      </c>
      <c r="B542" s="33" t="s">
        <v>1051</v>
      </c>
      <c r="C542" s="33" t="s">
        <v>1050</v>
      </c>
      <c r="D542" s="433" t="s">
        <v>2302</v>
      </c>
      <c r="E542" s="434"/>
      <c r="F542" s="435"/>
      <c r="G542" s="33" t="s">
        <v>70</v>
      </c>
      <c r="H542" s="34" t="s">
        <v>1054</v>
      </c>
      <c r="I542" s="197" t="s">
        <v>2133</v>
      </c>
      <c r="J542" s="34" t="s">
        <v>2134</v>
      </c>
      <c r="K542" s="35">
        <v>25</v>
      </c>
      <c r="L542" s="146"/>
      <c r="M542" s="35">
        <v>0</v>
      </c>
      <c r="N542" s="147"/>
      <c r="O542" s="149"/>
      <c r="P542" s="10">
        <v>0</v>
      </c>
    </row>
    <row r="543" spans="1:16" ht="18" customHeight="1" x14ac:dyDescent="0.15">
      <c r="A543" s="23" t="s">
        <v>1049</v>
      </c>
      <c r="B543" s="33" t="s">
        <v>1051</v>
      </c>
      <c r="C543" s="33" t="s">
        <v>1050</v>
      </c>
      <c r="D543" s="433" t="s">
        <v>2302</v>
      </c>
      <c r="E543" s="434"/>
      <c r="F543" s="435"/>
      <c r="G543" s="33" t="s">
        <v>70</v>
      </c>
      <c r="H543" s="34" t="s">
        <v>1055</v>
      </c>
      <c r="I543" s="197" t="s">
        <v>2135</v>
      </c>
      <c r="J543" s="34" t="s">
        <v>2136</v>
      </c>
      <c r="K543" s="35">
        <v>25</v>
      </c>
      <c r="L543" s="146"/>
      <c r="M543" s="35">
        <v>0</v>
      </c>
      <c r="N543" s="147"/>
      <c r="O543" s="149"/>
      <c r="P543" s="10">
        <v>0</v>
      </c>
    </row>
    <row r="544" spans="1:16" ht="18" customHeight="1" x14ac:dyDescent="0.15">
      <c r="A544" s="23" t="s">
        <v>1049</v>
      </c>
      <c r="B544" s="33" t="s">
        <v>1051</v>
      </c>
      <c r="C544" s="33" t="s">
        <v>1050</v>
      </c>
      <c r="D544" s="433" t="s">
        <v>2302</v>
      </c>
      <c r="E544" s="434"/>
      <c r="F544" s="435"/>
      <c r="G544" s="33" t="s">
        <v>70</v>
      </c>
      <c r="H544" s="34" t="s">
        <v>1056</v>
      </c>
      <c r="I544" s="197" t="s">
        <v>2137</v>
      </c>
      <c r="J544" s="34" t="s">
        <v>2138</v>
      </c>
      <c r="K544" s="35">
        <v>75</v>
      </c>
      <c r="L544" s="146"/>
      <c r="M544" s="35">
        <v>0</v>
      </c>
      <c r="N544" s="147"/>
      <c r="O544" s="149"/>
      <c r="P544" s="10">
        <v>0</v>
      </c>
    </row>
    <row r="545" spans="1:16" ht="18" customHeight="1" x14ac:dyDescent="0.15">
      <c r="A545" s="86" t="s">
        <v>2168</v>
      </c>
      <c r="B545" s="33" t="s">
        <v>1051</v>
      </c>
      <c r="C545" s="33" t="s">
        <v>1050</v>
      </c>
      <c r="D545" s="433" t="s">
        <v>2302</v>
      </c>
      <c r="E545" s="434"/>
      <c r="F545" s="435"/>
      <c r="G545" s="33" t="s">
        <v>70</v>
      </c>
      <c r="H545" s="34" t="s">
        <v>1057</v>
      </c>
      <c r="I545" s="197" t="s">
        <v>2139</v>
      </c>
      <c r="J545" s="34" t="s">
        <v>1139</v>
      </c>
      <c r="K545" s="35">
        <v>60</v>
      </c>
      <c r="L545" s="146"/>
      <c r="M545" s="35">
        <v>0</v>
      </c>
      <c r="N545" s="147"/>
      <c r="O545" s="149"/>
      <c r="P545" s="10">
        <v>0</v>
      </c>
    </row>
    <row r="546" spans="1:16" ht="18" customHeight="1" x14ac:dyDescent="0.15">
      <c r="A546" s="86" t="s">
        <v>2168</v>
      </c>
      <c r="B546" s="33" t="s">
        <v>1051</v>
      </c>
      <c r="C546" s="33" t="s">
        <v>1050</v>
      </c>
      <c r="D546" s="433" t="s">
        <v>2302</v>
      </c>
      <c r="E546" s="434"/>
      <c r="F546" s="435"/>
      <c r="G546" s="33" t="s">
        <v>70</v>
      </c>
      <c r="H546" s="34" t="s">
        <v>1058</v>
      </c>
      <c r="I546" s="197" t="s">
        <v>2140</v>
      </c>
      <c r="J546" s="34" t="s">
        <v>1140</v>
      </c>
      <c r="K546" s="35">
        <v>55</v>
      </c>
      <c r="L546" s="146"/>
      <c r="M546" s="35">
        <v>0</v>
      </c>
      <c r="N546" s="147"/>
      <c r="O546" s="149"/>
      <c r="P546" s="10">
        <v>0</v>
      </c>
    </row>
    <row r="547" spans="1:16" ht="18" customHeight="1" x14ac:dyDescent="0.15">
      <c r="A547" s="86" t="s">
        <v>2168</v>
      </c>
      <c r="B547" s="33" t="s">
        <v>1051</v>
      </c>
      <c r="C547" s="33" t="s">
        <v>1050</v>
      </c>
      <c r="D547" s="433" t="s">
        <v>2302</v>
      </c>
      <c r="E547" s="434"/>
      <c r="F547" s="435"/>
      <c r="G547" s="33" t="s">
        <v>70</v>
      </c>
      <c r="H547" s="34" t="s">
        <v>1059</v>
      </c>
      <c r="I547" s="197" t="s">
        <v>2141</v>
      </c>
      <c r="J547" s="34" t="s">
        <v>1141</v>
      </c>
      <c r="K547" s="35">
        <v>25</v>
      </c>
      <c r="L547" s="146"/>
      <c r="M547" s="35">
        <v>0</v>
      </c>
      <c r="N547" s="147"/>
      <c r="O547" s="149"/>
      <c r="P547" s="10">
        <v>0</v>
      </c>
    </row>
    <row r="548" spans="1:16" ht="18" customHeight="1" x14ac:dyDescent="0.15">
      <c r="A548" s="86" t="s">
        <v>2168</v>
      </c>
      <c r="B548" s="33" t="s">
        <v>1051</v>
      </c>
      <c r="C548" s="33" t="s">
        <v>1050</v>
      </c>
      <c r="D548" s="433" t="s">
        <v>2302</v>
      </c>
      <c r="E548" s="434"/>
      <c r="F548" s="435"/>
      <c r="G548" s="33" t="s">
        <v>70</v>
      </c>
      <c r="H548" s="34" t="s">
        <v>1060</v>
      </c>
      <c r="I548" s="197" t="s">
        <v>2142</v>
      </c>
      <c r="J548" s="34" t="s">
        <v>1142</v>
      </c>
      <c r="K548" s="35">
        <v>10</v>
      </c>
      <c r="L548" s="146"/>
      <c r="M548" s="35">
        <v>0</v>
      </c>
      <c r="N548" s="147"/>
      <c r="O548" s="149"/>
      <c r="P548" s="10">
        <v>0</v>
      </c>
    </row>
    <row r="549" spans="1:16" ht="18" customHeight="1" x14ac:dyDescent="0.15">
      <c r="A549" s="86" t="s">
        <v>2168</v>
      </c>
      <c r="B549" s="33" t="s">
        <v>1051</v>
      </c>
      <c r="C549" s="33" t="s">
        <v>1050</v>
      </c>
      <c r="D549" s="433" t="s">
        <v>2302</v>
      </c>
      <c r="E549" s="434"/>
      <c r="F549" s="435"/>
      <c r="G549" s="33" t="s">
        <v>70</v>
      </c>
      <c r="H549" s="34" t="s">
        <v>1061</v>
      </c>
      <c r="I549" s="197" t="s">
        <v>2143</v>
      </c>
      <c r="J549" s="34" t="s">
        <v>1143</v>
      </c>
      <c r="K549" s="35">
        <v>70</v>
      </c>
      <c r="L549" s="146"/>
      <c r="M549" s="35">
        <v>0</v>
      </c>
      <c r="N549" s="147"/>
      <c r="O549" s="149"/>
      <c r="P549" s="10">
        <v>0</v>
      </c>
    </row>
    <row r="550" spans="1:16" ht="18" customHeight="1" x14ac:dyDescent="0.15">
      <c r="A550" s="86" t="s">
        <v>2168</v>
      </c>
      <c r="B550" s="33" t="s">
        <v>1051</v>
      </c>
      <c r="C550" s="33" t="s">
        <v>1050</v>
      </c>
      <c r="D550" s="433" t="s">
        <v>2302</v>
      </c>
      <c r="E550" s="434"/>
      <c r="F550" s="435"/>
      <c r="G550" s="33" t="s">
        <v>70</v>
      </c>
      <c r="H550" s="34" t="s">
        <v>1062</v>
      </c>
      <c r="I550" s="197" t="s">
        <v>2144</v>
      </c>
      <c r="J550" s="34" t="s">
        <v>1144</v>
      </c>
      <c r="K550" s="35">
        <v>75</v>
      </c>
      <c r="L550" s="146"/>
      <c r="M550" s="35">
        <v>0</v>
      </c>
      <c r="N550" s="147"/>
      <c r="O550" s="149"/>
      <c r="P550" s="10">
        <v>0</v>
      </c>
    </row>
    <row r="551" spans="1:16" ht="18" customHeight="1" x14ac:dyDescent="0.15">
      <c r="A551" s="86" t="s">
        <v>2169</v>
      </c>
      <c r="B551" s="24"/>
      <c r="C551" s="25" t="s">
        <v>1063</v>
      </c>
      <c r="D551" s="403" t="s">
        <v>2306</v>
      </c>
      <c r="E551" s="404"/>
      <c r="F551" s="405"/>
      <c r="G551" s="25"/>
      <c r="H551" s="25"/>
      <c r="I551" s="195"/>
      <c r="J551" s="24" t="s">
        <v>67</v>
      </c>
      <c r="K551" s="26">
        <f>SUM(SUMIFS(K552:K552,$G552:$G552,{"0","1"}))</f>
        <v>515</v>
      </c>
      <c r="L551" s="231">
        <f>SUM(SUMIFS(L552:L552,$G552:$G552,{"0","1"}))</f>
        <v>0</v>
      </c>
      <c r="M551" s="26">
        <f>SUM(SUMIFS(M552:M552,$G552:$G552,{"0","1"}))</f>
        <v>0</v>
      </c>
      <c r="N551" s="41">
        <f>SUM(SUMIFS(N552:N552,$G552:$G552,{"0","1"}))</f>
        <v>0</v>
      </c>
      <c r="O551" s="42"/>
      <c r="P551" s="10">
        <v>4</v>
      </c>
    </row>
    <row r="552" spans="1:16" ht="18" customHeight="1" x14ac:dyDescent="0.15">
      <c r="A552" s="86" t="s">
        <v>2169</v>
      </c>
      <c r="B552" s="33" t="s">
        <v>1064</v>
      </c>
      <c r="C552" s="33" t="s">
        <v>1063</v>
      </c>
      <c r="D552" s="427" t="s">
        <v>2307</v>
      </c>
      <c r="E552" s="428"/>
      <c r="F552" s="429"/>
      <c r="G552" s="33" t="s">
        <v>70</v>
      </c>
      <c r="H552" s="34" t="s">
        <v>1065</v>
      </c>
      <c r="I552" s="197" t="s">
        <v>2145</v>
      </c>
      <c r="J552" s="34" t="s">
        <v>1066</v>
      </c>
      <c r="K552" s="35">
        <v>515</v>
      </c>
      <c r="L552" s="146"/>
      <c r="M552" s="35">
        <v>0</v>
      </c>
      <c r="N552" s="147"/>
      <c r="O552" s="149"/>
      <c r="P552" s="10">
        <v>0</v>
      </c>
    </row>
    <row r="553" spans="1:16" ht="18" customHeight="1" x14ac:dyDescent="0.15">
      <c r="A553" s="86" t="s">
        <v>2170</v>
      </c>
      <c r="B553" s="24"/>
      <c r="C553" s="25" t="s">
        <v>1067</v>
      </c>
      <c r="D553" s="403" t="s">
        <v>2308</v>
      </c>
      <c r="E553" s="404"/>
      <c r="F553" s="405"/>
      <c r="G553" s="25"/>
      <c r="H553" s="25"/>
      <c r="I553" s="195"/>
      <c r="J553" s="24" t="s">
        <v>67</v>
      </c>
      <c r="K553" s="26">
        <f>SUM(SUMIFS(K554:K554,$G554:$G554,{"0","1"}))</f>
        <v>95</v>
      </c>
      <c r="L553" s="231">
        <f>SUM(SUMIFS(L554:L554,$G554:$G554,{"0","1"}))</f>
        <v>0</v>
      </c>
      <c r="M553" s="26">
        <f>SUM(SUMIFS(M554:M554,$G554:$G554,{"0","1"}))</f>
        <v>0</v>
      </c>
      <c r="N553" s="41">
        <f>SUM(SUMIFS(N554:N554,$G554:$G554,{"0","1"}))</f>
        <v>0</v>
      </c>
      <c r="O553" s="42"/>
      <c r="P553" s="10">
        <v>4</v>
      </c>
    </row>
    <row r="554" spans="1:16" ht="18" customHeight="1" x14ac:dyDescent="0.15">
      <c r="A554" s="86" t="s">
        <v>2170</v>
      </c>
      <c r="B554" s="33" t="s">
        <v>1068</v>
      </c>
      <c r="C554" s="33" t="s">
        <v>1067</v>
      </c>
      <c r="D554" s="430" t="s">
        <v>2309</v>
      </c>
      <c r="E554" s="431"/>
      <c r="F554" s="432"/>
      <c r="G554" s="33" t="s">
        <v>70</v>
      </c>
      <c r="H554" s="34" t="s">
        <v>1069</v>
      </c>
      <c r="I554" s="197" t="s">
        <v>2146</v>
      </c>
      <c r="J554" s="34" t="s">
        <v>1070</v>
      </c>
      <c r="K554" s="35">
        <v>95</v>
      </c>
      <c r="L554" s="146"/>
      <c r="M554" s="35">
        <v>0</v>
      </c>
      <c r="N554" s="147"/>
      <c r="O554" s="149"/>
      <c r="P554" s="10">
        <v>0</v>
      </c>
    </row>
    <row r="555" spans="1:16" ht="18" customHeight="1" x14ac:dyDescent="0.15">
      <c r="A555" s="86" t="s">
        <v>2171</v>
      </c>
      <c r="B555" s="24"/>
      <c r="C555" s="25" t="s">
        <v>1071</v>
      </c>
      <c r="D555" s="403" t="s">
        <v>2310</v>
      </c>
      <c r="E555" s="404"/>
      <c r="F555" s="405"/>
      <c r="G555" s="25"/>
      <c r="H555" s="25"/>
      <c r="I555" s="195"/>
      <c r="J555" s="24" t="s">
        <v>67</v>
      </c>
      <c r="K555" s="26">
        <f>SUM(SUMIFS(K556:K560,$G556:$G560,{"0","1"}))</f>
        <v>80</v>
      </c>
      <c r="L555" s="231">
        <f>SUM(SUMIFS(L556:L560,$G556:$G560,{"0","1"}))</f>
        <v>0</v>
      </c>
      <c r="M555" s="26">
        <f>SUM(SUMIFS(M556:M560,$G556:$G560,{"0","1"}))</f>
        <v>0</v>
      </c>
      <c r="N555" s="41">
        <f>SUM(SUMIFS(N556:N560,$G556:$G560,{"0","1"}))</f>
        <v>0</v>
      </c>
      <c r="O555" s="42"/>
      <c r="P555" s="10">
        <v>4</v>
      </c>
    </row>
    <row r="556" spans="1:16" ht="18" customHeight="1" x14ac:dyDescent="0.15">
      <c r="A556" s="86" t="s">
        <v>2171</v>
      </c>
      <c r="B556" s="33" t="s">
        <v>1072</v>
      </c>
      <c r="C556" s="33" t="s">
        <v>1071</v>
      </c>
      <c r="D556" s="421" t="s">
        <v>2311</v>
      </c>
      <c r="E556" s="422"/>
      <c r="F556" s="423"/>
      <c r="G556" s="33" t="s">
        <v>70</v>
      </c>
      <c r="H556" s="34" t="s">
        <v>1073</v>
      </c>
      <c r="I556" s="197" t="s">
        <v>2147</v>
      </c>
      <c r="J556" s="34" t="s">
        <v>1074</v>
      </c>
      <c r="K556" s="35">
        <v>20</v>
      </c>
      <c r="L556" s="146"/>
      <c r="M556" s="35">
        <v>0</v>
      </c>
      <c r="N556" s="147"/>
      <c r="O556" s="149"/>
      <c r="P556" s="10">
        <v>0</v>
      </c>
    </row>
    <row r="557" spans="1:16" ht="18" customHeight="1" x14ac:dyDescent="0.15">
      <c r="A557" s="86" t="s">
        <v>2171</v>
      </c>
      <c r="B557" s="33" t="s">
        <v>1072</v>
      </c>
      <c r="C557" s="33" t="s">
        <v>1071</v>
      </c>
      <c r="D557" s="421" t="s">
        <v>2311</v>
      </c>
      <c r="E557" s="422"/>
      <c r="F557" s="423"/>
      <c r="G557" s="33" t="s">
        <v>70</v>
      </c>
      <c r="H557" s="34" t="s">
        <v>1075</v>
      </c>
      <c r="I557" s="197" t="s">
        <v>2148</v>
      </c>
      <c r="J557" s="34" t="s">
        <v>1076</v>
      </c>
      <c r="K557" s="35">
        <v>20</v>
      </c>
      <c r="L557" s="146"/>
      <c r="M557" s="35">
        <v>0</v>
      </c>
      <c r="N557" s="147"/>
      <c r="O557" s="149"/>
      <c r="P557" s="10">
        <v>0</v>
      </c>
    </row>
    <row r="558" spans="1:16" ht="18" customHeight="1" x14ac:dyDescent="0.15">
      <c r="A558" s="86" t="s">
        <v>2171</v>
      </c>
      <c r="B558" s="33" t="s">
        <v>1072</v>
      </c>
      <c r="C558" s="33" t="s">
        <v>1071</v>
      </c>
      <c r="D558" s="421" t="s">
        <v>2311</v>
      </c>
      <c r="E558" s="422"/>
      <c r="F558" s="423"/>
      <c r="G558" s="33" t="s">
        <v>70</v>
      </c>
      <c r="H558" s="34" t="s">
        <v>1077</v>
      </c>
      <c r="I558" s="197" t="s">
        <v>2149</v>
      </c>
      <c r="J558" s="34" t="s">
        <v>1078</v>
      </c>
      <c r="K558" s="35">
        <v>15</v>
      </c>
      <c r="L558" s="146"/>
      <c r="M558" s="35">
        <v>0</v>
      </c>
      <c r="N558" s="147"/>
      <c r="O558" s="149"/>
      <c r="P558" s="10">
        <v>0</v>
      </c>
    </row>
    <row r="559" spans="1:16" ht="18" customHeight="1" x14ac:dyDescent="0.15">
      <c r="A559" s="86" t="s">
        <v>2171</v>
      </c>
      <c r="B559" s="33" t="s">
        <v>1072</v>
      </c>
      <c r="C559" s="33" t="s">
        <v>1071</v>
      </c>
      <c r="D559" s="421" t="s">
        <v>2311</v>
      </c>
      <c r="E559" s="422"/>
      <c r="F559" s="423"/>
      <c r="G559" s="33" t="s">
        <v>70</v>
      </c>
      <c r="H559" s="34" t="s">
        <v>1079</v>
      </c>
      <c r="I559" s="197" t="s">
        <v>2150</v>
      </c>
      <c r="J559" s="34" t="s">
        <v>1080</v>
      </c>
      <c r="K559" s="35">
        <v>20</v>
      </c>
      <c r="L559" s="146"/>
      <c r="M559" s="35">
        <v>0</v>
      </c>
      <c r="N559" s="147"/>
      <c r="O559" s="149"/>
      <c r="P559" s="10">
        <v>0</v>
      </c>
    </row>
    <row r="560" spans="1:16" ht="18" customHeight="1" x14ac:dyDescent="0.15">
      <c r="A560" s="86" t="s">
        <v>2171</v>
      </c>
      <c r="B560" s="33" t="s">
        <v>1072</v>
      </c>
      <c r="C560" s="33" t="s">
        <v>1071</v>
      </c>
      <c r="D560" s="421" t="s">
        <v>2311</v>
      </c>
      <c r="E560" s="422"/>
      <c r="F560" s="423"/>
      <c r="G560" s="33" t="s">
        <v>70</v>
      </c>
      <c r="H560" s="34" t="s">
        <v>1081</v>
      </c>
      <c r="I560" s="197" t="s">
        <v>2151</v>
      </c>
      <c r="J560" s="34" t="s">
        <v>1082</v>
      </c>
      <c r="K560" s="35">
        <v>5</v>
      </c>
      <c r="L560" s="146"/>
      <c r="M560" s="35">
        <v>0</v>
      </c>
      <c r="N560" s="147"/>
      <c r="O560" s="149"/>
      <c r="P560" s="10">
        <v>0</v>
      </c>
    </row>
    <row r="561" spans="1:16" ht="18" customHeight="1" x14ac:dyDescent="0.15">
      <c r="A561" s="86" t="s">
        <v>2172</v>
      </c>
      <c r="B561" s="24"/>
      <c r="C561" s="25" t="s">
        <v>1083</v>
      </c>
      <c r="D561" s="403" t="s">
        <v>2312</v>
      </c>
      <c r="E561" s="404"/>
      <c r="F561" s="405"/>
      <c r="G561" s="25"/>
      <c r="H561" s="25"/>
      <c r="I561" s="195"/>
      <c r="J561" s="24" t="s">
        <v>67</v>
      </c>
      <c r="K561" s="26">
        <f>SUM(SUMIFS(K562:K562,$G562:$G562,{"0","1"}))</f>
        <v>20</v>
      </c>
      <c r="L561" s="231">
        <f>SUM(SUMIFS(L562:L562,$G562:$G562,{"0","1"}))</f>
        <v>0</v>
      </c>
      <c r="M561" s="26">
        <f>SUM(SUMIFS(M562:M562,$G562:$G562,{"0","1"}))</f>
        <v>0</v>
      </c>
      <c r="N561" s="41">
        <f>SUM(SUMIFS(N562:N562,$G562:$G562,{"0","1"}))</f>
        <v>0</v>
      </c>
      <c r="O561" s="42"/>
      <c r="P561" s="10">
        <v>4</v>
      </c>
    </row>
    <row r="562" spans="1:16" ht="18" customHeight="1" x14ac:dyDescent="0.15">
      <c r="A562" s="86" t="s">
        <v>2172</v>
      </c>
      <c r="B562" s="33" t="s">
        <v>1084</v>
      </c>
      <c r="C562" s="33" t="s">
        <v>1083</v>
      </c>
      <c r="D562" s="424" t="s">
        <v>2313</v>
      </c>
      <c r="E562" s="425"/>
      <c r="F562" s="426"/>
      <c r="G562" s="33" t="s">
        <v>70</v>
      </c>
      <c r="H562" s="34" t="s">
        <v>1085</v>
      </c>
      <c r="I562" s="197" t="s">
        <v>2152</v>
      </c>
      <c r="J562" s="34" t="s">
        <v>1086</v>
      </c>
      <c r="K562" s="35">
        <v>20</v>
      </c>
      <c r="L562" s="146"/>
      <c r="M562" s="35">
        <v>0</v>
      </c>
      <c r="N562" s="147"/>
      <c r="O562" s="149"/>
      <c r="P562" s="10">
        <v>0</v>
      </c>
    </row>
    <row r="563" spans="1:16" ht="18" customHeight="1" x14ac:dyDescent="0.15">
      <c r="A563" s="86" t="s">
        <v>2173</v>
      </c>
      <c r="B563" s="24"/>
      <c r="C563" s="25" t="s">
        <v>1087</v>
      </c>
      <c r="D563" s="403" t="s">
        <v>2314</v>
      </c>
      <c r="E563" s="404"/>
      <c r="F563" s="405"/>
      <c r="G563" s="25"/>
      <c r="H563" s="25"/>
      <c r="I563" s="195"/>
      <c r="J563" s="24" t="s">
        <v>67</v>
      </c>
      <c r="K563" s="26">
        <f>SUM(SUMIFS(K564:K564,$G564:$G564,{"0","1"}))</f>
        <v>30</v>
      </c>
      <c r="L563" s="231">
        <f>SUM(SUMIFS(L564:L564,$G564:$G564,{"0","1"}))</f>
        <v>0</v>
      </c>
      <c r="M563" s="26">
        <f>SUM(SUMIFS(M564:M564,$G564:$G564,{"0","1"}))</f>
        <v>0</v>
      </c>
      <c r="N563" s="41">
        <f>SUM(SUMIFS(N564:N564,$G564:$G564,{"0","1"}))</f>
        <v>0</v>
      </c>
      <c r="O563" s="42"/>
      <c r="P563" s="10">
        <v>4</v>
      </c>
    </row>
    <row r="564" spans="1:16" ht="18" customHeight="1" x14ac:dyDescent="0.15">
      <c r="A564" s="86" t="s">
        <v>2173</v>
      </c>
      <c r="B564" s="33" t="s">
        <v>1088</v>
      </c>
      <c r="C564" s="33" t="s">
        <v>1087</v>
      </c>
      <c r="D564" s="415" t="s">
        <v>2315</v>
      </c>
      <c r="E564" s="416"/>
      <c r="F564" s="417"/>
      <c r="G564" s="33" t="s">
        <v>70</v>
      </c>
      <c r="H564" s="34" t="s">
        <v>1089</v>
      </c>
      <c r="I564" s="197" t="s">
        <v>2153</v>
      </c>
      <c r="J564" s="34" t="s">
        <v>1090</v>
      </c>
      <c r="K564" s="35">
        <v>30</v>
      </c>
      <c r="L564" s="146"/>
      <c r="M564" s="35">
        <v>0</v>
      </c>
      <c r="N564" s="147"/>
      <c r="O564" s="149"/>
      <c r="P564" s="10">
        <v>0</v>
      </c>
    </row>
    <row r="565" spans="1:16" ht="18" customHeight="1" x14ac:dyDescent="0.15">
      <c r="A565" s="86" t="s">
        <v>2174</v>
      </c>
      <c r="B565" s="24"/>
      <c r="C565" s="25" t="s">
        <v>1091</v>
      </c>
      <c r="D565" s="403" t="s">
        <v>2316</v>
      </c>
      <c r="E565" s="404"/>
      <c r="F565" s="405"/>
      <c r="G565" s="25"/>
      <c r="H565" s="25"/>
      <c r="I565" s="195"/>
      <c r="J565" s="24" t="s">
        <v>67</v>
      </c>
      <c r="K565" s="26">
        <f>SUM(SUMIFS(K566:K567,$G566:$G567,{"0","1"}))</f>
        <v>50</v>
      </c>
      <c r="L565" s="231">
        <f>SUM(SUMIFS(L566:L567,$G566:$G567,{"0","1"}))</f>
        <v>0</v>
      </c>
      <c r="M565" s="26">
        <f>SUM(SUMIFS(M566:M567,$G566:$G567,{"0","1"}))</f>
        <v>0</v>
      </c>
      <c r="N565" s="41">
        <f>SUM(SUMIFS(N566:N567,$G566:$G567,{"0","1"}))</f>
        <v>0</v>
      </c>
      <c r="O565" s="42"/>
      <c r="P565" s="10">
        <v>4</v>
      </c>
    </row>
    <row r="566" spans="1:16" ht="18" customHeight="1" x14ac:dyDescent="0.15">
      <c r="A566" s="86" t="s">
        <v>2174</v>
      </c>
      <c r="B566" s="33" t="s">
        <v>1092</v>
      </c>
      <c r="C566" s="33" t="s">
        <v>1091</v>
      </c>
      <c r="D566" s="418" t="s">
        <v>2317</v>
      </c>
      <c r="E566" s="419"/>
      <c r="F566" s="420"/>
      <c r="G566" s="33" t="s">
        <v>70</v>
      </c>
      <c r="H566" s="34" t="s">
        <v>1093</v>
      </c>
      <c r="I566" s="197" t="s">
        <v>2154</v>
      </c>
      <c r="J566" s="34" t="s">
        <v>1094</v>
      </c>
      <c r="K566" s="35">
        <v>30</v>
      </c>
      <c r="L566" s="146"/>
      <c r="M566" s="35">
        <v>0</v>
      </c>
      <c r="N566" s="147"/>
      <c r="O566" s="149"/>
      <c r="P566" s="10">
        <v>0</v>
      </c>
    </row>
    <row r="567" spans="1:16" ht="18" customHeight="1" x14ac:dyDescent="0.15">
      <c r="A567" s="86" t="s">
        <v>2174</v>
      </c>
      <c r="B567" s="33" t="s">
        <v>1092</v>
      </c>
      <c r="C567" s="33" t="s">
        <v>1091</v>
      </c>
      <c r="D567" s="418" t="s">
        <v>2317</v>
      </c>
      <c r="E567" s="419"/>
      <c r="F567" s="420"/>
      <c r="G567" s="33" t="s">
        <v>70</v>
      </c>
      <c r="H567" s="34" t="s">
        <v>1095</v>
      </c>
      <c r="I567" s="197" t="s">
        <v>2155</v>
      </c>
      <c r="J567" s="34" t="s">
        <v>1096</v>
      </c>
      <c r="K567" s="35">
        <v>20</v>
      </c>
      <c r="L567" s="146"/>
      <c r="M567" s="35">
        <v>0</v>
      </c>
      <c r="N567" s="147"/>
      <c r="O567" s="149"/>
      <c r="P567" s="10">
        <v>0</v>
      </c>
    </row>
    <row r="568" spans="1:16" ht="18" customHeight="1" x14ac:dyDescent="0.15">
      <c r="A568" s="86" t="s">
        <v>2175</v>
      </c>
      <c r="B568" s="24"/>
      <c r="C568" s="25" t="s">
        <v>1097</v>
      </c>
      <c r="D568" s="403" t="s">
        <v>2318</v>
      </c>
      <c r="E568" s="404"/>
      <c r="F568" s="405"/>
      <c r="G568" s="25"/>
      <c r="H568" s="25"/>
      <c r="I568" s="195"/>
      <c r="J568" s="24" t="s">
        <v>67</v>
      </c>
      <c r="K568" s="26">
        <f>SUM(SUMIFS(K569:K569,$G569:$G569,{"0","1"}))</f>
        <v>30</v>
      </c>
      <c r="L568" s="231">
        <f>SUM(SUMIFS(L569:L569,$G569:$G569,{"0","1"}))</f>
        <v>0</v>
      </c>
      <c r="M568" s="26">
        <f>SUM(SUMIFS(M569:M569,$G569:$G569,{"0","1"}))</f>
        <v>0</v>
      </c>
      <c r="N568" s="41">
        <f>SUM(SUMIFS(N569:N569,$G569:$G569,{"0","1"}))</f>
        <v>0</v>
      </c>
      <c r="O568" s="42"/>
      <c r="P568" s="10">
        <v>4</v>
      </c>
    </row>
    <row r="569" spans="1:16" ht="18" customHeight="1" x14ac:dyDescent="0.15">
      <c r="A569" s="86" t="s">
        <v>2175</v>
      </c>
      <c r="B569" s="33" t="s">
        <v>1098</v>
      </c>
      <c r="C569" s="33" t="s">
        <v>1097</v>
      </c>
      <c r="D569" s="400" t="s">
        <v>2319</v>
      </c>
      <c r="E569" s="401"/>
      <c r="F569" s="402"/>
      <c r="G569" s="33" t="s">
        <v>70</v>
      </c>
      <c r="H569" s="34" t="s">
        <v>1099</v>
      </c>
      <c r="I569" s="197" t="s">
        <v>2156</v>
      </c>
      <c r="J569" s="34" t="s">
        <v>1100</v>
      </c>
      <c r="K569" s="35">
        <v>30</v>
      </c>
      <c r="L569" s="146"/>
      <c r="M569" s="35">
        <v>0</v>
      </c>
      <c r="N569" s="147"/>
      <c r="O569" s="149"/>
      <c r="P569" s="10">
        <v>0</v>
      </c>
    </row>
    <row r="570" spans="1:16" ht="18" customHeight="1" x14ac:dyDescent="0.15">
      <c r="A570" s="86" t="s">
        <v>2176</v>
      </c>
      <c r="B570" s="24"/>
      <c r="C570" s="25" t="s">
        <v>1101</v>
      </c>
      <c r="D570" s="403" t="s">
        <v>2320</v>
      </c>
      <c r="E570" s="404"/>
      <c r="F570" s="405"/>
      <c r="G570" s="25"/>
      <c r="H570" s="25"/>
      <c r="I570" s="195"/>
      <c r="J570" s="24" t="s">
        <v>67</v>
      </c>
      <c r="K570" s="26">
        <f>SUM(SUMIFS(K571:K571,$G571:$G571,{"0","1"}))</f>
        <v>45</v>
      </c>
      <c r="L570" s="231">
        <f>SUM(SUMIFS(L571:L571,$G571:$G571,{"0","1"}))</f>
        <v>0</v>
      </c>
      <c r="M570" s="26">
        <f>SUM(SUMIFS(M571:M571,$G571:$G571,{"0","1"}))</f>
        <v>0</v>
      </c>
      <c r="N570" s="41">
        <f>SUM(SUMIFS(N571:N571,$G571:$G571,{"0","1"}))</f>
        <v>0</v>
      </c>
      <c r="O570" s="42"/>
      <c r="P570" s="10">
        <v>4</v>
      </c>
    </row>
    <row r="571" spans="1:16" ht="18" customHeight="1" x14ac:dyDescent="0.15">
      <c r="A571" s="86" t="s">
        <v>2176</v>
      </c>
      <c r="B571" s="33" t="s">
        <v>1102</v>
      </c>
      <c r="C571" s="33" t="s">
        <v>1101</v>
      </c>
      <c r="D571" s="406" t="s">
        <v>2321</v>
      </c>
      <c r="E571" s="407"/>
      <c r="F571" s="408"/>
      <c r="G571" s="33" t="s">
        <v>70</v>
      </c>
      <c r="H571" s="34" t="s">
        <v>1103</v>
      </c>
      <c r="I571" s="197" t="s">
        <v>2157</v>
      </c>
      <c r="J571" s="34" t="s">
        <v>1104</v>
      </c>
      <c r="K571" s="35">
        <v>45</v>
      </c>
      <c r="L571" s="146"/>
      <c r="M571" s="35">
        <v>0</v>
      </c>
      <c r="N571" s="147"/>
      <c r="O571" s="149"/>
      <c r="P571" s="10">
        <v>0</v>
      </c>
    </row>
    <row r="572" spans="1:16" ht="22.5" x14ac:dyDescent="0.15">
      <c r="A572" s="86" t="s">
        <v>2177</v>
      </c>
      <c r="B572" s="24"/>
      <c r="C572" s="25" t="s">
        <v>1105</v>
      </c>
      <c r="D572" s="403" t="s">
        <v>2322</v>
      </c>
      <c r="E572" s="404"/>
      <c r="F572" s="405"/>
      <c r="G572" s="25"/>
      <c r="H572" s="25"/>
      <c r="I572" s="195"/>
      <c r="J572" s="24" t="s">
        <v>67</v>
      </c>
      <c r="K572" s="26">
        <f>SUM(SUMIFS(K573:K574,$G573:$G574,{"0","1"}))</f>
        <v>0</v>
      </c>
      <c r="L572" s="231">
        <f>SUM(SUMIFS(L573:L574,$G573:$G574,{"0","1"}))</f>
        <v>0</v>
      </c>
      <c r="M572" s="26">
        <f>SUM(SUMIFS(M573:M574,$G573:$G574,{"0","1"}))</f>
        <v>0</v>
      </c>
      <c r="N572" s="41">
        <f>SUM(SUMIFS(N573:N574,$G573:$G574,{"0","1"}))</f>
        <v>0</v>
      </c>
      <c r="O572" s="42"/>
      <c r="P572" s="10">
        <v>4</v>
      </c>
    </row>
    <row r="573" spans="1:16" ht="22.5" x14ac:dyDescent="0.15">
      <c r="A573" s="86" t="s">
        <v>2177</v>
      </c>
      <c r="B573" s="27" t="s">
        <v>1106</v>
      </c>
      <c r="C573" s="28" t="s">
        <v>1105</v>
      </c>
      <c r="D573" s="409" t="s">
        <v>2323</v>
      </c>
      <c r="E573" s="410"/>
      <c r="F573" s="411"/>
      <c r="G573" s="29"/>
      <c r="H573" s="29"/>
      <c r="I573" s="196"/>
      <c r="J573" s="29" t="s">
        <v>69</v>
      </c>
      <c r="K573" s="30">
        <f>SUM(SUMIFS(K574:K574,$G574:$G574,{"0","1"}))</f>
        <v>0</v>
      </c>
      <c r="L573" s="267">
        <f>SUM(SUMIFS(L574:L574,$G574:$G574,{"0","1"}))</f>
        <v>0</v>
      </c>
      <c r="M573" s="30">
        <f>SUM(SUMIFS(M574:M574,$G574:$G574,{"0","1"}))</f>
        <v>0</v>
      </c>
      <c r="N573" s="31">
        <f>SUM(SUMIFS(N574:N574,$G574:$G574,{"0","1"}))</f>
        <v>0</v>
      </c>
      <c r="O573" s="32"/>
      <c r="P573" s="10">
        <v>3</v>
      </c>
    </row>
    <row r="574" spans="1:16" ht="22.5" x14ac:dyDescent="0.15">
      <c r="A574" s="86" t="s">
        <v>2177</v>
      </c>
      <c r="B574" s="33" t="s">
        <v>1106</v>
      </c>
      <c r="C574" s="33" t="s">
        <v>1105</v>
      </c>
      <c r="D574" s="412" t="s">
        <v>2324</v>
      </c>
      <c r="E574" s="413"/>
      <c r="F574" s="414"/>
      <c r="G574" s="33" t="s">
        <v>70</v>
      </c>
      <c r="H574" s="34" t="s">
        <v>1107</v>
      </c>
      <c r="I574" s="197" t="s">
        <v>2158</v>
      </c>
      <c r="J574" s="92" t="s">
        <v>1108</v>
      </c>
      <c r="K574" s="93">
        <v>0</v>
      </c>
      <c r="L574" s="287"/>
      <c r="M574" s="93">
        <v>0</v>
      </c>
      <c r="N574" s="226"/>
      <c r="O574" s="151" t="s">
        <v>2437</v>
      </c>
      <c r="P574" s="10">
        <v>0</v>
      </c>
    </row>
    <row r="575" spans="1:16" ht="22.5" x14ac:dyDescent="0.15">
      <c r="B575" s="36"/>
      <c r="C575" s="36"/>
      <c r="D575" s="36"/>
      <c r="E575" s="36"/>
      <c r="F575" s="36"/>
      <c r="G575" s="36"/>
      <c r="H575" s="37"/>
      <c r="I575" s="200"/>
      <c r="J575" s="37"/>
      <c r="K575" s="38"/>
      <c r="L575" s="269"/>
      <c r="M575" s="38"/>
      <c r="N575" s="39"/>
      <c r="O575" s="40"/>
    </row>
    <row r="576" spans="1:16" ht="22.5" x14ac:dyDescent="0.15">
      <c r="M576" s="38"/>
      <c r="N576" s="39"/>
    </row>
  </sheetData>
  <sheetProtection algorithmName="SHA-512" hashValue="wTYWWoA2Sx8NooBb1gxefmXegjjfBaczNsOu0dmOEU0E5AoeKevuD+OX2yWuKFPqA1O+0rzUt5C0q4uwieO4GQ==" saltValue="rL/K48z2GNsALzoI55nhpw==" spinCount="100000" sheet="1" sort="0" autoFilter="0"/>
  <autoFilter ref="D9:O574" xr:uid="{00000000-0001-0000-0300-000000000000}">
    <filterColumn colId="0" showButton="0"/>
  </autoFilter>
  <mergeCells count="573"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D14:F14"/>
    <mergeCell ref="D15:F15"/>
    <mergeCell ref="D17:F17"/>
    <mergeCell ref="D18:F18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9:E9"/>
    <mergeCell ref="D4:O4"/>
    <mergeCell ref="K3:L3"/>
    <mergeCell ref="N3:O3"/>
    <mergeCell ref="D10:F10"/>
    <mergeCell ref="D11:F11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81:E81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65:F65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47:F147"/>
    <mergeCell ref="D148:F148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78:F278"/>
    <mergeCell ref="D279:F279"/>
    <mergeCell ref="D280:F280"/>
    <mergeCell ref="D281:F281"/>
    <mergeCell ref="D282:F282"/>
    <mergeCell ref="D283:F283"/>
    <mergeCell ref="D271:F271"/>
    <mergeCell ref="D273:F273"/>
    <mergeCell ref="D274:F274"/>
    <mergeCell ref="D275:F275"/>
    <mergeCell ref="D276:F276"/>
    <mergeCell ref="D277:F277"/>
    <mergeCell ref="D301:F301"/>
    <mergeCell ref="D302:F302"/>
    <mergeCell ref="D303:F303"/>
    <mergeCell ref="D304:F304"/>
    <mergeCell ref="D305:F305"/>
    <mergeCell ref="D295:F295"/>
    <mergeCell ref="D296:F296"/>
    <mergeCell ref="D297:F297"/>
    <mergeCell ref="D298:F298"/>
    <mergeCell ref="D299:F299"/>
    <mergeCell ref="D300:F300"/>
    <mergeCell ref="D290:F290"/>
    <mergeCell ref="D291:F291"/>
    <mergeCell ref="D292:F292"/>
    <mergeCell ref="D293:F293"/>
    <mergeCell ref="D294:F294"/>
    <mergeCell ref="D284:F284"/>
    <mergeCell ref="D285:F285"/>
    <mergeCell ref="D286:F286"/>
    <mergeCell ref="D287:F287"/>
    <mergeCell ref="D288:F288"/>
    <mergeCell ref="D289:F289"/>
    <mergeCell ref="D311:F311"/>
    <mergeCell ref="D312:F312"/>
    <mergeCell ref="D313:F313"/>
    <mergeCell ref="D314:F314"/>
    <mergeCell ref="D315:F315"/>
    <mergeCell ref="D316:F316"/>
    <mergeCell ref="D306:F306"/>
    <mergeCell ref="D307:F307"/>
    <mergeCell ref="D308:F308"/>
    <mergeCell ref="D309:F309"/>
    <mergeCell ref="D310:F310"/>
    <mergeCell ref="D323:F323"/>
    <mergeCell ref="D324:F324"/>
    <mergeCell ref="D325:F325"/>
    <mergeCell ref="D326:F326"/>
    <mergeCell ref="D327:F327"/>
    <mergeCell ref="D328:F328"/>
    <mergeCell ref="D317:F317"/>
    <mergeCell ref="D318:F318"/>
    <mergeCell ref="D319:F319"/>
    <mergeCell ref="D320:F320"/>
    <mergeCell ref="D321:F321"/>
    <mergeCell ref="D322:F322"/>
    <mergeCell ref="D334:F334"/>
    <mergeCell ref="D335:F335"/>
    <mergeCell ref="D336:F336"/>
    <mergeCell ref="D337:F337"/>
    <mergeCell ref="D338:F338"/>
    <mergeCell ref="D339:F339"/>
    <mergeCell ref="D329:F329"/>
    <mergeCell ref="D330:F330"/>
    <mergeCell ref="D331:F331"/>
    <mergeCell ref="D332:F332"/>
    <mergeCell ref="D333:F333"/>
    <mergeCell ref="D346:F346"/>
    <mergeCell ref="D347:F347"/>
    <mergeCell ref="D348:F348"/>
    <mergeCell ref="D349:F349"/>
    <mergeCell ref="D350:F350"/>
    <mergeCell ref="D351:F351"/>
    <mergeCell ref="D340:F340"/>
    <mergeCell ref="D341:F341"/>
    <mergeCell ref="D342:F342"/>
    <mergeCell ref="D343:F343"/>
    <mergeCell ref="D344:F344"/>
    <mergeCell ref="D345:F345"/>
    <mergeCell ref="D357:F357"/>
    <mergeCell ref="D358:F358"/>
    <mergeCell ref="D359:F359"/>
    <mergeCell ref="D360:F360"/>
    <mergeCell ref="D361:F361"/>
    <mergeCell ref="D362:F362"/>
    <mergeCell ref="D352:F352"/>
    <mergeCell ref="D353:F353"/>
    <mergeCell ref="D354:F354"/>
    <mergeCell ref="D355:F355"/>
    <mergeCell ref="D356:F356"/>
    <mergeCell ref="D369:F369"/>
    <mergeCell ref="D370:F370"/>
    <mergeCell ref="D371:F371"/>
    <mergeCell ref="D372:F372"/>
    <mergeCell ref="D373:F373"/>
    <mergeCell ref="D374:F374"/>
    <mergeCell ref="D363:F363"/>
    <mergeCell ref="D364:F364"/>
    <mergeCell ref="D365:F365"/>
    <mergeCell ref="D366:F366"/>
    <mergeCell ref="D367:F367"/>
    <mergeCell ref="D368:F368"/>
    <mergeCell ref="D381:F381"/>
    <mergeCell ref="D382:F382"/>
    <mergeCell ref="D383:F383"/>
    <mergeCell ref="D384:F384"/>
    <mergeCell ref="D385:F385"/>
    <mergeCell ref="D386:F386"/>
    <mergeCell ref="D392:F392"/>
    <mergeCell ref="D375:F375"/>
    <mergeCell ref="D376:F376"/>
    <mergeCell ref="D377:F377"/>
    <mergeCell ref="D378:F378"/>
    <mergeCell ref="D379:F379"/>
    <mergeCell ref="D380:F380"/>
    <mergeCell ref="D394:F394"/>
    <mergeCell ref="D395:F395"/>
    <mergeCell ref="D396:F396"/>
    <mergeCell ref="D397:F397"/>
    <mergeCell ref="D398:F398"/>
    <mergeCell ref="D399:F399"/>
    <mergeCell ref="D387:F387"/>
    <mergeCell ref="D388:F388"/>
    <mergeCell ref="D389:F389"/>
    <mergeCell ref="D390:F390"/>
    <mergeCell ref="D391:F391"/>
    <mergeCell ref="D393:F393"/>
    <mergeCell ref="D406:F406"/>
    <mergeCell ref="D407:F407"/>
    <mergeCell ref="D408:F408"/>
    <mergeCell ref="D409:F409"/>
    <mergeCell ref="D410:F410"/>
    <mergeCell ref="D411:F411"/>
    <mergeCell ref="D400:F400"/>
    <mergeCell ref="D401:F401"/>
    <mergeCell ref="D402:F402"/>
    <mergeCell ref="D403:F403"/>
    <mergeCell ref="D404:F404"/>
    <mergeCell ref="D405:F405"/>
    <mergeCell ref="D418:F418"/>
    <mergeCell ref="D419:F419"/>
    <mergeCell ref="D420:F420"/>
    <mergeCell ref="D421:F421"/>
    <mergeCell ref="D422:F422"/>
    <mergeCell ref="D423:F423"/>
    <mergeCell ref="D412:F412"/>
    <mergeCell ref="D413:F413"/>
    <mergeCell ref="D414:F414"/>
    <mergeCell ref="D415:F415"/>
    <mergeCell ref="D416:F416"/>
    <mergeCell ref="D417:F417"/>
    <mergeCell ref="D430:F430"/>
    <mergeCell ref="D431:F431"/>
    <mergeCell ref="D432:F432"/>
    <mergeCell ref="D433:F433"/>
    <mergeCell ref="D434:F434"/>
    <mergeCell ref="D435:F435"/>
    <mergeCell ref="D424:F424"/>
    <mergeCell ref="D425:F425"/>
    <mergeCell ref="D426:F426"/>
    <mergeCell ref="D427:F427"/>
    <mergeCell ref="D428:F428"/>
    <mergeCell ref="D429:F429"/>
    <mergeCell ref="D442:F442"/>
    <mergeCell ref="D443:F443"/>
    <mergeCell ref="D444:F444"/>
    <mergeCell ref="D446:F446"/>
    <mergeCell ref="D447:F447"/>
    <mergeCell ref="D448:F448"/>
    <mergeCell ref="D436:F436"/>
    <mergeCell ref="D437:F437"/>
    <mergeCell ref="D438:F438"/>
    <mergeCell ref="D439:F439"/>
    <mergeCell ref="D440:F440"/>
    <mergeCell ref="D441:F441"/>
    <mergeCell ref="D455:F455"/>
    <mergeCell ref="D456:F456"/>
    <mergeCell ref="D457:F457"/>
    <mergeCell ref="D458:F458"/>
    <mergeCell ref="D459:F459"/>
    <mergeCell ref="D463:F463"/>
    <mergeCell ref="D449:F449"/>
    <mergeCell ref="D450:F450"/>
    <mergeCell ref="D451:F451"/>
    <mergeCell ref="D452:F452"/>
    <mergeCell ref="D453:F453"/>
    <mergeCell ref="D454:F454"/>
    <mergeCell ref="D467:F467"/>
    <mergeCell ref="D468:F468"/>
    <mergeCell ref="D469:F469"/>
    <mergeCell ref="D470:F470"/>
    <mergeCell ref="D471:F471"/>
    <mergeCell ref="D472:F472"/>
    <mergeCell ref="D460:F460"/>
    <mergeCell ref="D461:F461"/>
    <mergeCell ref="D462:F462"/>
    <mergeCell ref="D464:F464"/>
    <mergeCell ref="D465:F465"/>
    <mergeCell ref="D466:F466"/>
    <mergeCell ref="D479:F479"/>
    <mergeCell ref="D480:F480"/>
    <mergeCell ref="D481:F481"/>
    <mergeCell ref="D482:F482"/>
    <mergeCell ref="D483:F483"/>
    <mergeCell ref="D473:F473"/>
    <mergeCell ref="D474:F474"/>
    <mergeCell ref="D475:F475"/>
    <mergeCell ref="D476:F476"/>
    <mergeCell ref="D477:F477"/>
    <mergeCell ref="D478:F478"/>
    <mergeCell ref="D491:F491"/>
    <mergeCell ref="D492:F492"/>
    <mergeCell ref="D493:F493"/>
    <mergeCell ref="D494:F494"/>
    <mergeCell ref="D484:F484"/>
    <mergeCell ref="D485:F485"/>
    <mergeCell ref="D486:F486"/>
    <mergeCell ref="D487:F487"/>
    <mergeCell ref="D488:F488"/>
    <mergeCell ref="D489:F489"/>
    <mergeCell ref="D490:F490"/>
    <mergeCell ref="D524:F524"/>
    <mergeCell ref="D507:F507"/>
    <mergeCell ref="D508:F508"/>
    <mergeCell ref="D509:F509"/>
    <mergeCell ref="D510:F510"/>
    <mergeCell ref="D511:F511"/>
    <mergeCell ref="D519:F519"/>
    <mergeCell ref="D520:F520"/>
    <mergeCell ref="D522:F522"/>
    <mergeCell ref="D523:F523"/>
    <mergeCell ref="D501:F501"/>
    <mergeCell ref="D502:F502"/>
    <mergeCell ref="D503:F503"/>
    <mergeCell ref="D504:F504"/>
    <mergeCell ref="D505:F505"/>
    <mergeCell ref="D506:F506"/>
    <mergeCell ref="D495:F495"/>
    <mergeCell ref="D496:F496"/>
    <mergeCell ref="D497:F497"/>
    <mergeCell ref="D498:F498"/>
    <mergeCell ref="D499:F499"/>
    <mergeCell ref="D500:F500"/>
    <mergeCell ref="D525:F525"/>
    <mergeCell ref="D526:F526"/>
    <mergeCell ref="D512:F512"/>
    <mergeCell ref="D514:F514"/>
    <mergeCell ref="D515:F515"/>
    <mergeCell ref="D516:F516"/>
    <mergeCell ref="D517:F517"/>
    <mergeCell ref="D545:F545"/>
    <mergeCell ref="D546:F546"/>
    <mergeCell ref="D534:F534"/>
    <mergeCell ref="D535:F535"/>
    <mergeCell ref="D537:F537"/>
    <mergeCell ref="D538:F538"/>
    <mergeCell ref="D527:F527"/>
    <mergeCell ref="D529:F529"/>
    <mergeCell ref="D530:F530"/>
    <mergeCell ref="D531:F531"/>
    <mergeCell ref="D532:F532"/>
    <mergeCell ref="D533:F533"/>
    <mergeCell ref="D528:F528"/>
    <mergeCell ref="D536:F536"/>
    <mergeCell ref="D518:F518"/>
    <mergeCell ref="D513:F513"/>
    <mergeCell ref="D521:F521"/>
    <mergeCell ref="D547:F547"/>
    <mergeCell ref="D548:F548"/>
    <mergeCell ref="D549:F549"/>
    <mergeCell ref="D550:F550"/>
    <mergeCell ref="D539:F539"/>
    <mergeCell ref="D540:F540"/>
    <mergeCell ref="D541:F541"/>
    <mergeCell ref="D542:F542"/>
    <mergeCell ref="D543:F543"/>
    <mergeCell ref="D544:F544"/>
    <mergeCell ref="D557:F557"/>
    <mergeCell ref="D558:F558"/>
    <mergeCell ref="D559:F559"/>
    <mergeCell ref="D560:F560"/>
    <mergeCell ref="D561:F561"/>
    <mergeCell ref="D562:F562"/>
    <mergeCell ref="D551:F551"/>
    <mergeCell ref="D552:F552"/>
    <mergeCell ref="D553:F553"/>
    <mergeCell ref="D554:F554"/>
    <mergeCell ref="D555:F555"/>
    <mergeCell ref="D556:F556"/>
    <mergeCell ref="D569:F569"/>
    <mergeCell ref="D570:F570"/>
    <mergeCell ref="D571:F571"/>
    <mergeCell ref="D572:F572"/>
    <mergeCell ref="D573:F573"/>
    <mergeCell ref="D574:F574"/>
    <mergeCell ref="D563:F563"/>
    <mergeCell ref="D564:F564"/>
    <mergeCell ref="D565:F565"/>
    <mergeCell ref="D566:F566"/>
    <mergeCell ref="D567:F567"/>
    <mergeCell ref="D568:F568"/>
  </mergeCells>
  <phoneticPr fontId="9"/>
  <conditionalFormatting sqref="L10:L12">
    <cfRule type="cellIs" dxfId="66" priority="472" operator="greaterThan">
      <formula>(K10:K574)</formula>
    </cfRule>
  </conditionalFormatting>
  <conditionalFormatting sqref="L60:L81 N60:N81 L84:L114 N84:N114">
    <cfRule type="cellIs" dxfId="65" priority="238" operator="greaterThan">
      <formula>(K60:K629)</formula>
    </cfRule>
  </conditionalFormatting>
  <conditionalFormatting sqref="L115:L125 N115:N153 L131:L136 L144:L153">
    <cfRule type="cellIs" dxfId="64" priority="530" operator="greaterThan">
      <formula>(K115:K685)</formula>
    </cfRule>
  </conditionalFormatting>
  <conditionalFormatting sqref="L154 N154">
    <cfRule type="cellIs" dxfId="63" priority="102" operator="greaterThan">
      <formula>(K154:K725)</formula>
    </cfRule>
  </conditionalFormatting>
  <conditionalFormatting sqref="L155:L159 N155:N159 L171:L186 N171:N186 L204:L252 N204:N252 N446:N457">
    <cfRule type="cellIs" dxfId="62" priority="466" operator="greaterThan">
      <formula>(K155:K727)</formula>
    </cfRule>
  </conditionalFormatting>
  <conditionalFormatting sqref="L160:L170 N160:N170 L187:L203 N187:N203 L253:L300 N253:N300 N393:N445 L446:L457 N458:N510">
    <cfRule type="cellIs" dxfId="61" priority="416" operator="greaterThan">
      <formula>(K160:K733)</formula>
    </cfRule>
  </conditionalFormatting>
  <conditionalFormatting sqref="L301:L332 N301:N391 L393:L445 L458:L510 N511:N534">
    <cfRule type="cellIs" dxfId="60" priority="65" operator="greaterThan">
      <formula>(K301:K875)</formula>
    </cfRule>
  </conditionalFormatting>
  <conditionalFormatting sqref="L333:L392 N392 L511:L534">
    <cfRule type="cellIs" dxfId="59" priority="477" operator="greaterThan">
      <formula>(K333:K908)</formula>
    </cfRule>
  </conditionalFormatting>
  <conditionalFormatting sqref="L535:L574">
    <cfRule type="cellIs" dxfId="58" priority="80" operator="greaterThan">
      <formula>(K535:K1112)</formula>
    </cfRule>
  </conditionalFormatting>
  <conditionalFormatting sqref="N10:N12 L13:L38">
    <cfRule type="cellIs" dxfId="57" priority="422" operator="greaterThan">
      <formula>(K10:K575)</formula>
    </cfRule>
  </conditionalFormatting>
  <conditionalFormatting sqref="N13:N38 L39:L47">
    <cfRule type="cellIs" dxfId="56" priority="356" operator="greaterThan">
      <formula>(K13:K579)</formula>
    </cfRule>
  </conditionalFormatting>
  <conditionalFormatting sqref="N39:N47 L48:L59">
    <cfRule type="cellIs" dxfId="55" priority="315" operator="greaterThan">
      <formula>(K39:K606)</formula>
    </cfRule>
  </conditionalFormatting>
  <conditionalFormatting sqref="N48:N59 L82:L83 N82:N83">
    <cfRule type="cellIs" dxfId="54" priority="273" operator="greaterThan">
      <formula>(K48:K616)</formula>
    </cfRule>
  </conditionalFormatting>
  <conditionalFormatting sqref="N535:N574">
    <cfRule type="cellIs" dxfId="53" priority="63" operator="greaterThan">
      <formula>(M535:M1111)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L575"/>
  <sheetViews>
    <sheetView view="pageBreakPreview" zoomScale="98" zoomScaleNormal="80" zoomScaleSheetLayoutView="98" workbookViewId="0">
      <pane ySplit="9" topLeftCell="A10" activePane="bottomLeft" state="frozen"/>
      <selection pane="bottomLeft" activeCell="B1" sqref="B1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12" ht="21.75" customHeight="1" x14ac:dyDescent="0.15">
      <c r="A1" s="141" t="s">
        <v>1110</v>
      </c>
      <c r="B1" s="206"/>
      <c r="C1" s="106" t="s">
        <v>2200</v>
      </c>
      <c r="D1" s="576"/>
      <c r="E1" s="577"/>
      <c r="F1" s="577"/>
      <c r="G1" s="577"/>
      <c r="H1" s="578"/>
    </row>
    <row r="2" spans="1:12" ht="21.75" customHeight="1" x14ac:dyDescent="0.15">
      <c r="A2" s="142" t="s">
        <v>2202</v>
      </c>
      <c r="B2" s="155"/>
      <c r="C2" s="110" t="s">
        <v>2198</v>
      </c>
      <c r="D2" s="579"/>
      <c r="E2" s="580"/>
      <c r="F2" s="580"/>
      <c r="G2" s="580"/>
      <c r="H2" s="581"/>
    </row>
    <row r="3" spans="1:12" ht="21.75" customHeight="1" thickBot="1" x14ac:dyDescent="0.2">
      <c r="A3" s="143" t="s">
        <v>52</v>
      </c>
      <c r="B3" s="156"/>
      <c r="C3" s="261" t="s">
        <v>2427</v>
      </c>
      <c r="D3" s="594"/>
      <c r="E3" s="595"/>
      <c r="F3" s="237"/>
      <c r="G3" s="596" t="s">
        <v>2330</v>
      </c>
      <c r="H3" s="597"/>
    </row>
    <row r="4" spans="1:12" ht="21.75" customHeight="1" thickBot="1" x14ac:dyDescent="0.2">
      <c r="A4" s="609" t="s">
        <v>2500</v>
      </c>
      <c r="B4" s="609"/>
      <c r="C4" s="609"/>
      <c r="D4" s="609"/>
      <c r="E4" s="609"/>
      <c r="F4" s="609"/>
      <c r="G4" s="609"/>
      <c r="H4" s="609"/>
      <c r="I4" s="302"/>
      <c r="J4" s="302"/>
      <c r="K4" s="302"/>
      <c r="L4" s="302"/>
    </row>
    <row r="5" spans="1:12" ht="21.75" customHeight="1" x14ac:dyDescent="0.15">
      <c r="A5" s="582" t="s">
        <v>2327</v>
      </c>
      <c r="B5" s="583"/>
      <c r="C5" s="100" t="s">
        <v>54</v>
      </c>
      <c r="D5" s="101">
        <f>D7+D6</f>
        <v>125510</v>
      </c>
      <c r="E5" s="254">
        <f>SUM(E6:E7)</f>
        <v>0</v>
      </c>
    </row>
    <row r="6" spans="1:12" ht="21.75" customHeight="1" x14ac:dyDescent="0.15">
      <c r="A6" s="584" t="s">
        <v>2328</v>
      </c>
      <c r="B6" s="585"/>
      <c r="C6" s="103" t="s">
        <v>55</v>
      </c>
      <c r="D6" s="95">
        <f>SUM(D10:D50)</f>
        <v>122065</v>
      </c>
      <c r="E6" s="255">
        <f>SUM(E10:E50)</f>
        <v>0</v>
      </c>
      <c r="F6" s="604" t="str">
        <f>'折込チラシ　申込書'!O6</f>
        <v>2025/4/4現在</v>
      </c>
      <c r="G6" s="605"/>
      <c r="H6" s="605"/>
    </row>
    <row r="7" spans="1:12" ht="21.75" customHeight="1" thickBot="1" x14ac:dyDescent="0.2">
      <c r="A7" s="586" t="s">
        <v>2329</v>
      </c>
      <c r="B7" s="587"/>
      <c r="C7" s="104" t="s">
        <v>57</v>
      </c>
      <c r="D7" s="105">
        <f>SUM(D51:D62)</f>
        <v>3445</v>
      </c>
      <c r="E7" s="256">
        <f>SUM(E51:E62)</f>
        <v>0</v>
      </c>
    </row>
    <row r="9" spans="1:12" ht="35.25" customHeight="1" x14ac:dyDescent="0.15">
      <c r="A9" s="612" t="s">
        <v>61</v>
      </c>
      <c r="B9" s="613"/>
      <c r="C9" s="233" t="s">
        <v>63</v>
      </c>
      <c r="D9" s="233" t="s">
        <v>2355</v>
      </c>
      <c r="E9" s="233" t="s">
        <v>2356</v>
      </c>
      <c r="F9" s="610" t="s">
        <v>64</v>
      </c>
      <c r="G9" s="610"/>
      <c r="H9" s="610"/>
    </row>
    <row r="10" spans="1:12" ht="30" customHeight="1" x14ac:dyDescent="0.15">
      <c r="A10" s="607" t="s">
        <v>2359</v>
      </c>
      <c r="B10" s="608"/>
      <c r="C10" s="235" t="s">
        <v>67</v>
      </c>
      <c r="D10" s="236">
        <f>'折込チラシ　申込書'!K11</f>
        <v>6945</v>
      </c>
      <c r="E10" s="234"/>
      <c r="F10" s="606"/>
      <c r="G10" s="606"/>
      <c r="H10" s="606"/>
    </row>
    <row r="11" spans="1:12" ht="30" customHeight="1" x14ac:dyDescent="0.15">
      <c r="A11" s="607" t="s">
        <v>2409</v>
      </c>
      <c r="B11" s="608"/>
      <c r="C11" s="235" t="s">
        <v>67</v>
      </c>
      <c r="D11" s="236">
        <f>'折込チラシ　申込書'!K22</f>
        <v>15265</v>
      </c>
      <c r="E11" s="234"/>
      <c r="F11" s="606"/>
      <c r="G11" s="606"/>
      <c r="H11" s="606"/>
    </row>
    <row r="12" spans="1:12" ht="30" customHeight="1" x14ac:dyDescent="0.15">
      <c r="A12" s="607" t="s">
        <v>2357</v>
      </c>
      <c r="B12" s="608"/>
      <c r="C12" s="235" t="s">
        <v>67</v>
      </c>
      <c r="D12" s="236">
        <f>'折込チラシ　申込書'!K40</f>
        <v>7090</v>
      </c>
      <c r="E12" s="234"/>
      <c r="F12" s="606"/>
      <c r="G12" s="606"/>
      <c r="H12" s="606"/>
    </row>
    <row r="13" spans="1:12" ht="30" customHeight="1" x14ac:dyDescent="0.15">
      <c r="A13" s="607" t="s">
        <v>2358</v>
      </c>
      <c r="B13" s="608"/>
      <c r="C13" s="235" t="s">
        <v>67</v>
      </c>
      <c r="D13" s="236">
        <f>'折込チラシ　申込書'!K50</f>
        <v>5580</v>
      </c>
      <c r="E13" s="234"/>
      <c r="F13" s="606"/>
      <c r="G13" s="606"/>
      <c r="H13" s="606"/>
    </row>
    <row r="14" spans="1:12" ht="30" customHeight="1" x14ac:dyDescent="0.15">
      <c r="A14" s="607" t="s">
        <v>2360</v>
      </c>
      <c r="B14" s="608"/>
      <c r="C14" s="235" t="s">
        <v>67</v>
      </c>
      <c r="D14" s="236">
        <f>'折込チラシ　申込書'!K59</f>
        <v>4480</v>
      </c>
      <c r="E14" s="234"/>
      <c r="F14" s="606"/>
      <c r="G14" s="606"/>
      <c r="H14" s="606"/>
    </row>
    <row r="15" spans="1:12" ht="30" customHeight="1" x14ac:dyDescent="0.15">
      <c r="A15" s="607" t="s">
        <v>2361</v>
      </c>
      <c r="B15" s="608"/>
      <c r="C15" s="235" t="s">
        <v>67</v>
      </c>
      <c r="D15" s="236">
        <f>'折込チラシ　申込書'!K82</f>
        <v>5565</v>
      </c>
      <c r="E15" s="234"/>
      <c r="F15" s="606"/>
      <c r="G15" s="606"/>
      <c r="H15" s="606"/>
    </row>
    <row r="16" spans="1:12" ht="30" customHeight="1" x14ac:dyDescent="0.15">
      <c r="A16" s="607" t="s">
        <v>2392</v>
      </c>
      <c r="B16" s="608"/>
      <c r="C16" s="235" t="s">
        <v>67</v>
      </c>
      <c r="D16" s="236">
        <f>'折込チラシ　申込書'!K100</f>
        <v>1000</v>
      </c>
      <c r="E16" s="234"/>
      <c r="F16" s="606"/>
      <c r="G16" s="606"/>
      <c r="H16" s="606"/>
    </row>
    <row r="17" spans="1:8" ht="30" customHeight="1" x14ac:dyDescent="0.15">
      <c r="A17" s="607" t="s">
        <v>2393</v>
      </c>
      <c r="B17" s="608"/>
      <c r="C17" s="235" t="s">
        <v>67</v>
      </c>
      <c r="D17" s="236">
        <f>'折込チラシ　申込書'!K115</f>
        <v>485</v>
      </c>
      <c r="E17" s="234"/>
      <c r="F17" s="606"/>
      <c r="G17" s="606"/>
      <c r="H17" s="606"/>
    </row>
    <row r="18" spans="1:8" ht="30" customHeight="1" x14ac:dyDescent="0.15">
      <c r="A18" s="607" t="s">
        <v>2394</v>
      </c>
      <c r="B18" s="608"/>
      <c r="C18" s="235" t="s">
        <v>67</v>
      </c>
      <c r="D18" s="236">
        <f>'折込チラシ　申込書'!K125</f>
        <v>1350</v>
      </c>
      <c r="E18" s="234"/>
      <c r="F18" s="606"/>
      <c r="G18" s="606"/>
      <c r="H18" s="606"/>
    </row>
    <row r="19" spans="1:8" ht="30" customHeight="1" x14ac:dyDescent="0.15">
      <c r="A19" s="607" t="s">
        <v>2395</v>
      </c>
      <c r="B19" s="608"/>
      <c r="C19" s="235" t="s">
        <v>67</v>
      </c>
      <c r="D19" s="236">
        <f>'折込チラシ　申込書'!K135</f>
        <v>1360</v>
      </c>
      <c r="E19" s="234"/>
      <c r="F19" s="606"/>
      <c r="G19" s="606"/>
      <c r="H19" s="606"/>
    </row>
    <row r="20" spans="1:8" ht="30" customHeight="1" x14ac:dyDescent="0.15">
      <c r="A20" s="607" t="s">
        <v>2396</v>
      </c>
      <c r="B20" s="608"/>
      <c r="C20" s="235" t="s">
        <v>67</v>
      </c>
      <c r="D20" s="236">
        <f>'折込チラシ　申込書'!K148</f>
        <v>1110</v>
      </c>
      <c r="E20" s="234"/>
      <c r="F20" s="606"/>
      <c r="G20" s="606"/>
      <c r="H20" s="606"/>
    </row>
    <row r="21" spans="1:8" ht="30" customHeight="1" x14ac:dyDescent="0.15">
      <c r="A21" s="607" t="s">
        <v>2397</v>
      </c>
      <c r="B21" s="608"/>
      <c r="C21" s="235" t="s">
        <v>67</v>
      </c>
      <c r="D21" s="236">
        <f>'折込チラシ　申込書'!K153</f>
        <v>1970</v>
      </c>
      <c r="E21" s="234"/>
      <c r="F21" s="606"/>
      <c r="G21" s="606"/>
      <c r="H21" s="606"/>
    </row>
    <row r="22" spans="1:8" ht="30" customHeight="1" x14ac:dyDescent="0.15">
      <c r="A22" s="607" t="s">
        <v>2362</v>
      </c>
      <c r="B22" s="608"/>
      <c r="C22" s="235" t="s">
        <v>67</v>
      </c>
      <c r="D22" s="236">
        <f>'折込チラシ　申込書'!K160</f>
        <v>2970</v>
      </c>
      <c r="E22" s="234"/>
      <c r="F22" s="606"/>
      <c r="G22" s="606"/>
      <c r="H22" s="606"/>
    </row>
    <row r="23" spans="1:8" ht="30" customHeight="1" x14ac:dyDescent="0.15">
      <c r="A23" s="607" t="s">
        <v>2363</v>
      </c>
      <c r="B23" s="608"/>
      <c r="C23" s="235" t="s">
        <v>67</v>
      </c>
      <c r="D23" s="236">
        <f>'折込チラシ　申込書'!K171</f>
        <v>1560</v>
      </c>
      <c r="E23" s="234"/>
      <c r="F23" s="606"/>
      <c r="G23" s="606"/>
      <c r="H23" s="606"/>
    </row>
    <row r="24" spans="1:8" ht="30" customHeight="1" x14ac:dyDescent="0.15">
      <c r="A24" s="607" t="s">
        <v>2364</v>
      </c>
      <c r="B24" s="608"/>
      <c r="C24" s="235" t="s">
        <v>67</v>
      </c>
      <c r="D24" s="236">
        <f>'折込チラシ　申込書'!K177</f>
        <v>3565</v>
      </c>
      <c r="E24" s="234"/>
      <c r="F24" s="606"/>
      <c r="G24" s="606"/>
      <c r="H24" s="606"/>
    </row>
    <row r="25" spans="1:8" ht="30" customHeight="1" x14ac:dyDescent="0.15">
      <c r="A25" s="607" t="s">
        <v>2365</v>
      </c>
      <c r="B25" s="608"/>
      <c r="C25" s="235" t="s">
        <v>67</v>
      </c>
      <c r="D25" s="236">
        <f>'折込チラシ　申込書'!K186</f>
        <v>11075</v>
      </c>
      <c r="E25" s="234"/>
      <c r="F25" s="606"/>
      <c r="G25" s="606"/>
      <c r="H25" s="606"/>
    </row>
    <row r="26" spans="1:8" ht="30" customHeight="1" x14ac:dyDescent="0.15">
      <c r="A26" s="607" t="s">
        <v>2366</v>
      </c>
      <c r="B26" s="608"/>
      <c r="C26" s="235" t="s">
        <v>67</v>
      </c>
      <c r="D26" s="236">
        <f>'折込チラシ　申込書'!K206</f>
        <v>9355</v>
      </c>
      <c r="E26" s="234"/>
      <c r="F26" s="606"/>
      <c r="G26" s="606"/>
      <c r="H26" s="606"/>
    </row>
    <row r="27" spans="1:8" ht="30" customHeight="1" x14ac:dyDescent="0.15">
      <c r="A27" s="607" t="s">
        <v>2367</v>
      </c>
      <c r="B27" s="608"/>
      <c r="C27" s="235" t="s">
        <v>67</v>
      </c>
      <c r="D27" s="236">
        <f>'折込チラシ　申込書'!K222</f>
        <v>1960</v>
      </c>
      <c r="E27" s="234"/>
      <c r="F27" s="606"/>
      <c r="G27" s="606"/>
      <c r="H27" s="606"/>
    </row>
    <row r="28" spans="1:8" ht="30" customHeight="1" x14ac:dyDescent="0.15">
      <c r="A28" s="607" t="s">
        <v>2368</v>
      </c>
      <c r="B28" s="608"/>
      <c r="C28" s="235" t="s">
        <v>67</v>
      </c>
      <c r="D28" s="236">
        <f>'折込チラシ　申込書'!K238</f>
        <v>890</v>
      </c>
      <c r="E28" s="234"/>
      <c r="F28" s="606"/>
      <c r="G28" s="606"/>
      <c r="H28" s="606"/>
    </row>
    <row r="29" spans="1:8" ht="30" customHeight="1" x14ac:dyDescent="0.15">
      <c r="A29" s="607" t="s">
        <v>2398</v>
      </c>
      <c r="B29" s="608"/>
      <c r="C29" s="235" t="s">
        <v>67</v>
      </c>
      <c r="D29" s="236">
        <f>'折込チラシ　申込書'!K246</f>
        <v>4775</v>
      </c>
      <c r="E29" s="234"/>
      <c r="F29" s="606"/>
      <c r="G29" s="606"/>
      <c r="H29" s="606"/>
    </row>
    <row r="30" spans="1:8" ht="30" customHeight="1" x14ac:dyDescent="0.15">
      <c r="A30" s="607" t="s">
        <v>2399</v>
      </c>
      <c r="B30" s="608"/>
      <c r="C30" s="235" t="s">
        <v>67</v>
      </c>
      <c r="D30" s="236">
        <f>'折込チラシ　申込書'!K256</f>
        <v>7230</v>
      </c>
      <c r="E30" s="234"/>
      <c r="F30" s="606"/>
      <c r="G30" s="606"/>
      <c r="H30" s="606"/>
    </row>
    <row r="31" spans="1:8" ht="30" customHeight="1" x14ac:dyDescent="0.15">
      <c r="A31" s="607" t="s">
        <v>2369</v>
      </c>
      <c r="B31" s="607"/>
      <c r="C31" s="235" t="s">
        <v>67</v>
      </c>
      <c r="D31" s="236">
        <f>'折込チラシ　申込書'!K268</f>
        <v>1495</v>
      </c>
      <c r="E31" s="234"/>
      <c r="F31" s="606"/>
      <c r="G31" s="606"/>
      <c r="H31" s="606"/>
    </row>
    <row r="32" spans="1:8" ht="30" customHeight="1" x14ac:dyDescent="0.15">
      <c r="A32" s="607" t="s">
        <v>2370</v>
      </c>
      <c r="B32" s="608"/>
      <c r="C32" s="235" t="s">
        <v>67</v>
      </c>
      <c r="D32" s="236">
        <f>'折込チラシ　申込書'!K275</f>
        <v>1350</v>
      </c>
      <c r="E32" s="234"/>
      <c r="F32" s="606"/>
      <c r="G32" s="606"/>
      <c r="H32" s="606"/>
    </row>
    <row r="33" spans="1:8" ht="30" customHeight="1" x14ac:dyDescent="0.15">
      <c r="A33" s="607" t="s">
        <v>2371</v>
      </c>
      <c r="B33" s="608"/>
      <c r="C33" s="235" t="s">
        <v>67</v>
      </c>
      <c r="D33" s="236">
        <f>'折込チラシ　申込書'!K279</f>
        <v>3690</v>
      </c>
      <c r="E33" s="234"/>
      <c r="F33" s="606"/>
      <c r="G33" s="606"/>
      <c r="H33" s="606"/>
    </row>
    <row r="34" spans="1:8" ht="30" customHeight="1" x14ac:dyDescent="0.15">
      <c r="A34" s="607" t="s">
        <v>2400</v>
      </c>
      <c r="B34" s="608"/>
      <c r="C34" s="235" t="s">
        <v>67</v>
      </c>
      <c r="D34" s="236">
        <f>'折込チラシ　申込書'!K293</f>
        <v>5845</v>
      </c>
      <c r="E34" s="234"/>
      <c r="F34" s="606"/>
      <c r="G34" s="606"/>
      <c r="H34" s="606"/>
    </row>
    <row r="35" spans="1:8" ht="30" customHeight="1" x14ac:dyDescent="0.15">
      <c r="A35" s="607" t="s">
        <v>2402</v>
      </c>
      <c r="B35" s="608"/>
      <c r="C35" s="235" t="s">
        <v>67</v>
      </c>
      <c r="D35" s="236">
        <f>'折込チラシ　申込書'!K311</f>
        <v>940</v>
      </c>
      <c r="E35" s="234"/>
      <c r="F35" s="606"/>
      <c r="G35" s="606"/>
      <c r="H35" s="606"/>
    </row>
    <row r="36" spans="1:8" ht="30" customHeight="1" x14ac:dyDescent="0.15">
      <c r="A36" s="607" t="s">
        <v>2401</v>
      </c>
      <c r="B36" s="608"/>
      <c r="C36" s="235" t="s">
        <v>67</v>
      </c>
      <c r="D36" s="236">
        <f>'折込チラシ　申込書'!K319</f>
        <v>585</v>
      </c>
      <c r="E36" s="234"/>
      <c r="F36" s="606"/>
      <c r="G36" s="606"/>
      <c r="H36" s="606"/>
    </row>
    <row r="37" spans="1:8" ht="30" customHeight="1" x14ac:dyDescent="0.15">
      <c r="A37" s="607" t="s">
        <v>2403</v>
      </c>
      <c r="B37" s="608"/>
      <c r="C37" s="235" t="s">
        <v>67</v>
      </c>
      <c r="D37" s="236">
        <f>'折込チラシ　申込書'!K329</f>
        <v>1735</v>
      </c>
      <c r="E37" s="234"/>
      <c r="F37" s="606"/>
      <c r="G37" s="606"/>
      <c r="H37" s="606"/>
    </row>
    <row r="38" spans="1:8" ht="30" customHeight="1" x14ac:dyDescent="0.15">
      <c r="A38" s="607" t="s">
        <v>2405</v>
      </c>
      <c r="B38" s="608"/>
      <c r="C38" s="235" t="s">
        <v>67</v>
      </c>
      <c r="D38" s="236">
        <f>'折込チラシ　申込書'!K338</f>
        <v>3515</v>
      </c>
      <c r="E38" s="234"/>
      <c r="F38" s="606"/>
      <c r="G38" s="606"/>
      <c r="H38" s="606"/>
    </row>
    <row r="39" spans="1:8" ht="30" customHeight="1" x14ac:dyDescent="0.15">
      <c r="A39" s="607" t="s">
        <v>2406</v>
      </c>
      <c r="B39" s="608"/>
      <c r="C39" s="235" t="s">
        <v>67</v>
      </c>
      <c r="D39" s="236">
        <f>'折込チラシ　申込書'!K355</f>
        <v>775</v>
      </c>
      <c r="E39" s="234"/>
      <c r="F39" s="606"/>
      <c r="G39" s="606"/>
      <c r="H39" s="606"/>
    </row>
    <row r="40" spans="1:8" ht="30" customHeight="1" x14ac:dyDescent="0.15">
      <c r="A40" s="607" t="s">
        <v>2407</v>
      </c>
      <c r="B40" s="608"/>
      <c r="C40" s="235" t="s">
        <v>67</v>
      </c>
      <c r="D40" s="236">
        <f>'折込チラシ　申込書'!K362</f>
        <v>625</v>
      </c>
      <c r="E40" s="234"/>
      <c r="F40" s="606"/>
      <c r="G40" s="606"/>
      <c r="H40" s="606"/>
    </row>
    <row r="41" spans="1:8" ht="30" customHeight="1" x14ac:dyDescent="0.15">
      <c r="A41" s="607" t="s">
        <v>2404</v>
      </c>
      <c r="B41" s="608"/>
      <c r="C41" s="235" t="s">
        <v>67</v>
      </c>
      <c r="D41" s="236">
        <f>'折込チラシ　申込書'!K373</f>
        <v>155</v>
      </c>
      <c r="E41" s="234"/>
      <c r="F41" s="606"/>
      <c r="G41" s="606"/>
      <c r="H41" s="606"/>
    </row>
    <row r="42" spans="1:8" ht="30" customHeight="1" x14ac:dyDescent="0.15">
      <c r="A42" s="607" t="s">
        <v>2408</v>
      </c>
      <c r="B42" s="608"/>
      <c r="C42" s="235" t="s">
        <v>67</v>
      </c>
      <c r="D42" s="236">
        <f>'折込チラシ　申込書'!K380</f>
        <v>310</v>
      </c>
      <c r="E42" s="234"/>
      <c r="F42" s="606"/>
      <c r="G42" s="606"/>
      <c r="H42" s="606"/>
    </row>
    <row r="43" spans="1:8" ht="30" customHeight="1" x14ac:dyDescent="0.15">
      <c r="A43" s="607" t="s">
        <v>2372</v>
      </c>
      <c r="B43" s="608"/>
      <c r="C43" s="235" t="s">
        <v>67</v>
      </c>
      <c r="D43" s="236">
        <f>'折込チラシ　申込書'!K394</f>
        <v>780</v>
      </c>
      <c r="E43" s="234"/>
      <c r="F43" s="606"/>
      <c r="G43" s="606"/>
      <c r="H43" s="606"/>
    </row>
    <row r="44" spans="1:8" ht="30" customHeight="1" x14ac:dyDescent="0.15">
      <c r="A44" s="607" t="s">
        <v>2373</v>
      </c>
      <c r="B44" s="608"/>
      <c r="C44" s="235" t="s">
        <v>67</v>
      </c>
      <c r="D44" s="236">
        <f>'折込チラシ　申込書'!K412</f>
        <v>860</v>
      </c>
      <c r="E44" s="234"/>
      <c r="F44" s="606"/>
      <c r="G44" s="606"/>
      <c r="H44" s="606"/>
    </row>
    <row r="45" spans="1:8" ht="30" customHeight="1" x14ac:dyDescent="0.15">
      <c r="A45" s="607" t="s">
        <v>2374</v>
      </c>
      <c r="B45" s="608"/>
      <c r="C45" s="235" t="s">
        <v>67</v>
      </c>
      <c r="D45" s="236">
        <f>'折込チラシ　申込書'!K418</f>
        <v>545</v>
      </c>
      <c r="E45" s="234"/>
      <c r="F45" s="606"/>
      <c r="G45" s="606"/>
      <c r="H45" s="606"/>
    </row>
    <row r="46" spans="1:8" ht="30" customHeight="1" x14ac:dyDescent="0.15">
      <c r="A46" s="607" t="s">
        <v>2375</v>
      </c>
      <c r="B46" s="608"/>
      <c r="C46" s="235" t="s">
        <v>67</v>
      </c>
      <c r="D46" s="236">
        <f>'折込チラシ　申込書'!K425</f>
        <v>1355</v>
      </c>
      <c r="E46" s="234"/>
      <c r="F46" s="606"/>
      <c r="G46" s="606"/>
      <c r="H46" s="606"/>
    </row>
    <row r="47" spans="1:8" ht="30" customHeight="1" x14ac:dyDescent="0.15">
      <c r="A47" s="607" t="s">
        <v>2376</v>
      </c>
      <c r="B47" s="608"/>
      <c r="C47" s="235" t="s">
        <v>67</v>
      </c>
      <c r="D47" s="236">
        <f>'折込チラシ　申込書'!K446</f>
        <v>885</v>
      </c>
      <c r="E47" s="234"/>
      <c r="F47" s="606"/>
      <c r="G47" s="606"/>
      <c r="H47" s="606"/>
    </row>
    <row r="48" spans="1:8" ht="30" customHeight="1" x14ac:dyDescent="0.15">
      <c r="A48" s="607" t="s">
        <v>2377</v>
      </c>
      <c r="B48" s="608"/>
      <c r="C48" s="235" t="s">
        <v>67</v>
      </c>
      <c r="D48" s="236">
        <f>'折込チラシ　申込書'!K467</f>
        <v>325</v>
      </c>
      <c r="E48" s="234"/>
      <c r="F48" s="606"/>
      <c r="G48" s="606"/>
      <c r="H48" s="606"/>
    </row>
    <row r="49" spans="1:8" ht="30" customHeight="1" x14ac:dyDescent="0.15">
      <c r="A49" s="607" t="s">
        <v>2378</v>
      </c>
      <c r="B49" s="608"/>
      <c r="C49" s="235" t="s">
        <v>67</v>
      </c>
      <c r="D49" s="236">
        <f>'折込チラシ　申込書'!K485</f>
        <v>195</v>
      </c>
      <c r="E49" s="234"/>
      <c r="F49" s="606"/>
      <c r="G49" s="606"/>
      <c r="H49" s="606"/>
    </row>
    <row r="50" spans="1:8" ht="30" customHeight="1" x14ac:dyDescent="0.15">
      <c r="A50" s="607" t="s">
        <v>2379</v>
      </c>
      <c r="B50" s="608"/>
      <c r="C50" s="235" t="s">
        <v>67</v>
      </c>
      <c r="D50" s="236">
        <f>'折込チラシ　申込書'!K492</f>
        <v>520</v>
      </c>
      <c r="E50" s="234"/>
      <c r="F50" s="606"/>
      <c r="G50" s="606"/>
      <c r="H50" s="606"/>
    </row>
    <row r="51" spans="1:8" ht="30" customHeight="1" x14ac:dyDescent="0.15">
      <c r="A51" s="607" t="s">
        <v>2380</v>
      </c>
      <c r="B51" s="608"/>
      <c r="C51" s="235" t="s">
        <v>67</v>
      </c>
      <c r="D51" s="236">
        <f>'折込チラシ　申込書'!K512</f>
        <v>1020</v>
      </c>
      <c r="E51" s="234"/>
      <c r="F51" s="606"/>
      <c r="G51" s="606"/>
      <c r="H51" s="606"/>
    </row>
    <row r="52" spans="1:8" ht="30" customHeight="1" x14ac:dyDescent="0.15">
      <c r="A52" s="607" t="s">
        <v>2381</v>
      </c>
      <c r="B52" s="608"/>
      <c r="C52" s="235" t="s">
        <v>67</v>
      </c>
      <c r="D52" s="236">
        <f>'折込チラシ　申込書'!K523</f>
        <v>1055</v>
      </c>
      <c r="E52" s="234"/>
      <c r="F52" s="606"/>
      <c r="G52" s="606"/>
      <c r="H52" s="606"/>
    </row>
    <row r="53" spans="1:8" ht="30" customHeight="1" x14ac:dyDescent="0.15">
      <c r="A53" s="607" t="s">
        <v>2382</v>
      </c>
      <c r="B53" s="608"/>
      <c r="C53" s="235" t="s">
        <v>67</v>
      </c>
      <c r="D53" s="236">
        <f>'折込チラシ　申込書'!K539</f>
        <v>505</v>
      </c>
      <c r="E53" s="234"/>
      <c r="F53" s="606"/>
      <c r="G53" s="606"/>
      <c r="H53" s="606"/>
    </row>
    <row r="54" spans="1:8" ht="30" customHeight="1" x14ac:dyDescent="0.15">
      <c r="A54" s="607" t="s">
        <v>2383</v>
      </c>
      <c r="B54" s="608"/>
      <c r="C54" s="235" t="s">
        <v>67</v>
      </c>
      <c r="D54" s="236">
        <f>'折込チラシ　申込書'!K551</f>
        <v>515</v>
      </c>
      <c r="E54" s="234"/>
      <c r="F54" s="606"/>
      <c r="G54" s="606"/>
      <c r="H54" s="606"/>
    </row>
    <row r="55" spans="1:8" ht="30" customHeight="1" x14ac:dyDescent="0.15">
      <c r="A55" s="607" t="s">
        <v>2384</v>
      </c>
      <c r="B55" s="608"/>
      <c r="C55" s="235" t="s">
        <v>67</v>
      </c>
      <c r="D55" s="236">
        <f>'折込チラシ　申込書'!K553</f>
        <v>95</v>
      </c>
      <c r="E55" s="234"/>
      <c r="F55" s="606"/>
      <c r="G55" s="606"/>
      <c r="H55" s="606"/>
    </row>
    <row r="56" spans="1:8" ht="30" customHeight="1" x14ac:dyDescent="0.15">
      <c r="A56" s="607" t="s">
        <v>2385</v>
      </c>
      <c r="B56" s="608"/>
      <c r="C56" s="235" t="s">
        <v>67</v>
      </c>
      <c r="D56" s="236">
        <f>'折込チラシ　申込書'!K555</f>
        <v>80</v>
      </c>
      <c r="E56" s="234"/>
      <c r="F56" s="606"/>
      <c r="G56" s="606"/>
      <c r="H56" s="606"/>
    </row>
    <row r="57" spans="1:8" ht="30" customHeight="1" x14ac:dyDescent="0.15">
      <c r="A57" s="607" t="s">
        <v>2386</v>
      </c>
      <c r="B57" s="608"/>
      <c r="C57" s="235" t="s">
        <v>67</v>
      </c>
      <c r="D57" s="236">
        <f>'折込チラシ　申込書'!K561</f>
        <v>20</v>
      </c>
      <c r="E57" s="234"/>
      <c r="F57" s="606"/>
      <c r="G57" s="606"/>
      <c r="H57" s="606"/>
    </row>
    <row r="58" spans="1:8" ht="30" customHeight="1" x14ac:dyDescent="0.15">
      <c r="A58" s="607" t="s">
        <v>2387</v>
      </c>
      <c r="B58" s="608"/>
      <c r="C58" s="235" t="s">
        <v>67</v>
      </c>
      <c r="D58" s="236">
        <f>'折込チラシ　申込書'!K563</f>
        <v>30</v>
      </c>
      <c r="E58" s="234"/>
      <c r="F58" s="606"/>
      <c r="G58" s="606"/>
      <c r="H58" s="606"/>
    </row>
    <row r="59" spans="1:8" ht="30" customHeight="1" x14ac:dyDescent="0.15">
      <c r="A59" s="607" t="s">
        <v>2388</v>
      </c>
      <c r="B59" s="608"/>
      <c r="C59" s="235" t="s">
        <v>67</v>
      </c>
      <c r="D59" s="236">
        <f>'折込チラシ　申込書'!K565</f>
        <v>50</v>
      </c>
      <c r="E59" s="234"/>
      <c r="F59" s="606"/>
      <c r="G59" s="606"/>
      <c r="H59" s="606"/>
    </row>
    <row r="60" spans="1:8" ht="30" customHeight="1" x14ac:dyDescent="0.15">
      <c r="A60" s="607" t="s">
        <v>2389</v>
      </c>
      <c r="B60" s="608"/>
      <c r="C60" s="235" t="s">
        <v>67</v>
      </c>
      <c r="D60" s="236">
        <f>'折込チラシ　申込書'!K568</f>
        <v>30</v>
      </c>
      <c r="E60" s="234"/>
      <c r="F60" s="606"/>
      <c r="G60" s="606"/>
      <c r="H60" s="606"/>
    </row>
    <row r="61" spans="1:8" ht="30" customHeight="1" x14ac:dyDescent="0.15">
      <c r="A61" s="607" t="s">
        <v>2390</v>
      </c>
      <c r="B61" s="608"/>
      <c r="C61" s="235" t="s">
        <v>67</v>
      </c>
      <c r="D61" s="236">
        <f>'折込チラシ　申込書'!K570</f>
        <v>45</v>
      </c>
      <c r="E61" s="234"/>
      <c r="F61" s="606"/>
      <c r="G61" s="606"/>
      <c r="H61" s="606"/>
    </row>
    <row r="62" spans="1:8" ht="30" customHeight="1" x14ac:dyDescent="0.15">
      <c r="A62" s="607" t="s">
        <v>2391</v>
      </c>
      <c r="B62" s="608"/>
      <c r="C62" s="235" t="s">
        <v>67</v>
      </c>
      <c r="D62" s="236">
        <f>'折込チラシ　申込書'!K572</f>
        <v>0</v>
      </c>
      <c r="E62" s="234"/>
      <c r="F62" s="606"/>
      <c r="G62" s="606"/>
      <c r="H62" s="606"/>
    </row>
    <row r="63" spans="1:8" x14ac:dyDescent="0.15">
      <c r="A63" s="611"/>
      <c r="B63" s="611"/>
    </row>
    <row r="64" spans="1:8" x14ac:dyDescent="0.15">
      <c r="A64" s="611"/>
      <c r="B64" s="611"/>
    </row>
    <row r="65" spans="1:2" x14ac:dyDescent="0.15">
      <c r="A65" s="611"/>
      <c r="B65" s="611"/>
    </row>
    <row r="66" spans="1:2" x14ac:dyDescent="0.15">
      <c r="A66" s="611"/>
      <c r="B66" s="611"/>
    </row>
    <row r="67" spans="1:2" x14ac:dyDescent="0.15">
      <c r="A67" s="611"/>
      <c r="B67" s="611"/>
    </row>
    <row r="68" spans="1:2" x14ac:dyDescent="0.15">
      <c r="A68" s="611"/>
      <c r="B68" s="611"/>
    </row>
    <row r="69" spans="1:2" x14ac:dyDescent="0.15">
      <c r="A69" s="611"/>
      <c r="B69" s="611"/>
    </row>
    <row r="70" spans="1:2" x14ac:dyDescent="0.15">
      <c r="A70" s="611"/>
      <c r="B70" s="611"/>
    </row>
    <row r="71" spans="1:2" x14ac:dyDescent="0.15">
      <c r="A71" s="611"/>
      <c r="B71" s="611"/>
    </row>
    <row r="72" spans="1:2" x14ac:dyDescent="0.15">
      <c r="A72" s="611"/>
      <c r="B72" s="611"/>
    </row>
    <row r="73" spans="1:2" x14ac:dyDescent="0.15">
      <c r="A73" s="611"/>
      <c r="B73" s="611"/>
    </row>
    <row r="74" spans="1:2" x14ac:dyDescent="0.15">
      <c r="A74" s="611"/>
      <c r="B74" s="611"/>
    </row>
    <row r="75" spans="1:2" x14ac:dyDescent="0.15">
      <c r="A75" s="611"/>
      <c r="B75" s="611"/>
    </row>
    <row r="76" spans="1:2" x14ac:dyDescent="0.15">
      <c r="A76" s="611"/>
      <c r="B76" s="611"/>
    </row>
    <row r="77" spans="1:2" x14ac:dyDescent="0.15">
      <c r="A77" s="611"/>
      <c r="B77" s="611"/>
    </row>
    <row r="78" spans="1:2" x14ac:dyDescent="0.15">
      <c r="A78" s="611"/>
      <c r="B78" s="611"/>
    </row>
    <row r="79" spans="1:2" x14ac:dyDescent="0.15">
      <c r="A79" s="611"/>
      <c r="B79" s="611"/>
    </row>
    <row r="80" spans="1:2" x14ac:dyDescent="0.15">
      <c r="A80" s="611"/>
      <c r="B80" s="611"/>
    </row>
    <row r="81" spans="1:4" x14ac:dyDescent="0.15">
      <c r="A81" s="611"/>
      <c r="B81" s="611"/>
    </row>
    <row r="82" spans="1:4" x14ac:dyDescent="0.15">
      <c r="A82" s="611"/>
      <c r="B82" s="611"/>
    </row>
    <row r="83" spans="1:4" x14ac:dyDescent="0.15">
      <c r="A83" s="611"/>
      <c r="B83" s="611"/>
    </row>
    <row r="84" spans="1:4" x14ac:dyDescent="0.15">
      <c r="A84" s="611"/>
      <c r="B84" s="611"/>
    </row>
    <row r="85" spans="1:4" x14ac:dyDescent="0.15">
      <c r="A85" s="611"/>
      <c r="B85" s="611"/>
    </row>
    <row r="86" spans="1:4" x14ac:dyDescent="0.15">
      <c r="A86" s="611"/>
      <c r="B86" s="611"/>
    </row>
    <row r="87" spans="1:4" x14ac:dyDescent="0.15">
      <c r="A87" s="611"/>
      <c r="B87" s="611"/>
    </row>
    <row r="88" spans="1:4" x14ac:dyDescent="0.15">
      <c r="A88" s="611"/>
      <c r="B88" s="611"/>
    </row>
    <row r="89" spans="1:4" x14ac:dyDescent="0.15">
      <c r="A89" s="611"/>
      <c r="B89" s="611"/>
    </row>
    <row r="90" spans="1:4" x14ac:dyDescent="0.15">
      <c r="A90" s="611"/>
      <c r="B90" s="611"/>
    </row>
    <row r="91" spans="1:4" x14ac:dyDescent="0.15">
      <c r="A91" s="611"/>
      <c r="B91" s="611"/>
    </row>
    <row r="92" spans="1:4" x14ac:dyDescent="0.15">
      <c r="A92" s="611"/>
      <c r="B92" s="611"/>
    </row>
    <row r="93" spans="1:4" x14ac:dyDescent="0.15">
      <c r="C93" s="611"/>
      <c r="D93" s="611"/>
    </row>
    <row r="94" spans="1:4" x14ac:dyDescent="0.15">
      <c r="C94" s="611"/>
      <c r="D94" s="611"/>
    </row>
    <row r="95" spans="1:4" x14ac:dyDescent="0.15">
      <c r="C95" s="611"/>
      <c r="D95" s="611"/>
    </row>
    <row r="96" spans="1:4" x14ac:dyDescent="0.15">
      <c r="C96" s="611"/>
      <c r="D96" s="611"/>
    </row>
    <row r="97" spans="3:4" x14ac:dyDescent="0.15">
      <c r="C97" s="611"/>
      <c r="D97" s="611"/>
    </row>
    <row r="98" spans="3:4" x14ac:dyDescent="0.15">
      <c r="C98" s="611"/>
      <c r="D98" s="611"/>
    </row>
    <row r="99" spans="3:4" x14ac:dyDescent="0.15">
      <c r="C99" s="611"/>
      <c r="D99" s="611"/>
    </row>
    <row r="100" spans="3:4" x14ac:dyDescent="0.15">
      <c r="C100" s="611"/>
      <c r="D100" s="611"/>
    </row>
    <row r="101" spans="3:4" x14ac:dyDescent="0.15">
      <c r="C101" s="611"/>
      <c r="D101" s="611"/>
    </row>
    <row r="102" spans="3:4" x14ac:dyDescent="0.15">
      <c r="C102" s="611"/>
      <c r="D102" s="611"/>
    </row>
    <row r="103" spans="3:4" x14ac:dyDescent="0.15">
      <c r="C103" s="611"/>
      <c r="D103" s="611"/>
    </row>
    <row r="104" spans="3:4" x14ac:dyDescent="0.15">
      <c r="C104" s="611"/>
      <c r="D104" s="611"/>
    </row>
    <row r="105" spans="3:4" x14ac:dyDescent="0.15">
      <c r="C105" s="611"/>
      <c r="D105" s="611"/>
    </row>
    <row r="106" spans="3:4" x14ac:dyDescent="0.15">
      <c r="C106" s="611"/>
      <c r="D106" s="611"/>
    </row>
    <row r="107" spans="3:4" x14ac:dyDescent="0.15">
      <c r="C107" s="611"/>
      <c r="D107" s="611"/>
    </row>
    <row r="108" spans="3:4" x14ac:dyDescent="0.15">
      <c r="C108" s="611"/>
      <c r="D108" s="611"/>
    </row>
    <row r="109" spans="3:4" x14ac:dyDescent="0.15">
      <c r="C109" s="611"/>
      <c r="D109" s="611"/>
    </row>
    <row r="110" spans="3:4" x14ac:dyDescent="0.15">
      <c r="C110" s="611"/>
      <c r="D110" s="611"/>
    </row>
    <row r="111" spans="3:4" x14ac:dyDescent="0.15">
      <c r="C111" s="611"/>
      <c r="D111" s="611"/>
    </row>
    <row r="112" spans="3:4" x14ac:dyDescent="0.15">
      <c r="C112" s="611"/>
      <c r="D112" s="611"/>
    </row>
    <row r="113" spans="3:4" x14ac:dyDescent="0.15">
      <c r="C113" s="611"/>
      <c r="D113" s="611"/>
    </row>
    <row r="114" spans="3:4" x14ac:dyDescent="0.15">
      <c r="C114" s="611"/>
      <c r="D114" s="611"/>
    </row>
    <row r="115" spans="3:4" x14ac:dyDescent="0.15">
      <c r="C115" s="611"/>
      <c r="D115" s="611"/>
    </row>
    <row r="116" spans="3:4" x14ac:dyDescent="0.15">
      <c r="C116" s="611"/>
      <c r="D116" s="611"/>
    </row>
    <row r="117" spans="3:4" x14ac:dyDescent="0.15">
      <c r="C117" s="611"/>
      <c r="D117" s="611"/>
    </row>
    <row r="118" spans="3:4" x14ac:dyDescent="0.15">
      <c r="C118" s="611"/>
      <c r="D118" s="611"/>
    </row>
    <row r="119" spans="3:4" x14ac:dyDescent="0.15">
      <c r="C119" s="611"/>
      <c r="D119" s="611"/>
    </row>
    <row r="120" spans="3:4" x14ac:dyDescent="0.15">
      <c r="C120" s="611"/>
      <c r="D120" s="611"/>
    </row>
    <row r="121" spans="3:4" x14ac:dyDescent="0.15">
      <c r="C121" s="611"/>
      <c r="D121" s="611"/>
    </row>
    <row r="122" spans="3:4" x14ac:dyDescent="0.15">
      <c r="C122" s="611"/>
      <c r="D122" s="611"/>
    </row>
    <row r="123" spans="3:4" x14ac:dyDescent="0.15">
      <c r="C123" s="611"/>
      <c r="D123" s="611"/>
    </row>
    <row r="124" spans="3:4" x14ac:dyDescent="0.15">
      <c r="C124" s="611"/>
      <c r="D124" s="611"/>
    </row>
    <row r="125" spans="3:4" x14ac:dyDescent="0.15">
      <c r="C125" s="611"/>
      <c r="D125" s="611"/>
    </row>
    <row r="126" spans="3:4" x14ac:dyDescent="0.15">
      <c r="C126" s="611"/>
      <c r="D126" s="611"/>
    </row>
    <row r="127" spans="3:4" x14ac:dyDescent="0.15">
      <c r="C127" s="611"/>
      <c r="D127" s="611"/>
    </row>
    <row r="128" spans="3:4" x14ac:dyDescent="0.15">
      <c r="C128" s="611"/>
      <c r="D128" s="611"/>
    </row>
    <row r="129" spans="3:4" x14ac:dyDescent="0.15">
      <c r="C129" s="611"/>
      <c r="D129" s="611"/>
    </row>
    <row r="130" spans="3:4" x14ac:dyDescent="0.15">
      <c r="C130" s="611"/>
      <c r="D130" s="611"/>
    </row>
    <row r="131" spans="3:4" x14ac:dyDescent="0.15">
      <c r="C131" s="611"/>
      <c r="D131" s="611"/>
    </row>
    <row r="132" spans="3:4" x14ac:dyDescent="0.15">
      <c r="C132" s="611"/>
      <c r="D132" s="611"/>
    </row>
    <row r="133" spans="3:4" x14ac:dyDescent="0.15">
      <c r="C133" s="611"/>
      <c r="D133" s="611"/>
    </row>
    <row r="134" spans="3:4" x14ac:dyDescent="0.15">
      <c r="C134" s="611"/>
      <c r="D134" s="611"/>
    </row>
    <row r="135" spans="3:4" x14ac:dyDescent="0.15">
      <c r="C135" s="611"/>
      <c r="D135" s="611"/>
    </row>
    <row r="136" spans="3:4" x14ac:dyDescent="0.15">
      <c r="C136" s="611"/>
      <c r="D136" s="611"/>
    </row>
    <row r="137" spans="3:4" x14ac:dyDescent="0.15">
      <c r="C137" s="611"/>
      <c r="D137" s="611"/>
    </row>
    <row r="138" spans="3:4" x14ac:dyDescent="0.15">
      <c r="C138" s="611"/>
      <c r="D138" s="611"/>
    </row>
    <row r="139" spans="3:4" x14ac:dyDescent="0.15">
      <c r="C139" s="611"/>
      <c r="D139" s="611"/>
    </row>
    <row r="140" spans="3:4" x14ac:dyDescent="0.15">
      <c r="C140" s="611"/>
      <c r="D140" s="611"/>
    </row>
    <row r="141" spans="3:4" x14ac:dyDescent="0.15">
      <c r="C141" s="611"/>
      <c r="D141" s="611"/>
    </row>
    <row r="142" spans="3:4" x14ac:dyDescent="0.15">
      <c r="C142" s="611"/>
      <c r="D142" s="611"/>
    </row>
    <row r="143" spans="3:4" x14ac:dyDescent="0.15">
      <c r="C143" s="611"/>
      <c r="D143" s="611"/>
    </row>
    <row r="144" spans="3:4" x14ac:dyDescent="0.15">
      <c r="C144" s="611"/>
      <c r="D144" s="611"/>
    </row>
    <row r="145" spans="3:4" x14ac:dyDescent="0.15">
      <c r="C145" s="611"/>
      <c r="D145" s="611"/>
    </row>
    <row r="146" spans="3:4" x14ac:dyDescent="0.15">
      <c r="C146" s="611"/>
      <c r="D146" s="611"/>
    </row>
    <row r="147" spans="3:4" x14ac:dyDescent="0.15">
      <c r="C147" s="611"/>
      <c r="D147" s="611"/>
    </row>
    <row r="148" spans="3:4" x14ac:dyDescent="0.15">
      <c r="C148" s="611"/>
      <c r="D148" s="611"/>
    </row>
    <row r="149" spans="3:4" x14ac:dyDescent="0.15">
      <c r="C149" s="611"/>
      <c r="D149" s="611"/>
    </row>
    <row r="150" spans="3:4" x14ac:dyDescent="0.15">
      <c r="C150" s="611"/>
      <c r="D150" s="611"/>
    </row>
    <row r="151" spans="3:4" x14ac:dyDescent="0.15">
      <c r="C151" s="611"/>
      <c r="D151" s="611"/>
    </row>
    <row r="152" spans="3:4" x14ac:dyDescent="0.15">
      <c r="C152" s="611"/>
      <c r="D152" s="611"/>
    </row>
    <row r="153" spans="3:4" x14ac:dyDescent="0.15">
      <c r="C153" s="611"/>
      <c r="D153" s="611"/>
    </row>
    <row r="154" spans="3:4" x14ac:dyDescent="0.15">
      <c r="C154" s="611"/>
      <c r="D154" s="611"/>
    </row>
    <row r="155" spans="3:4" x14ac:dyDescent="0.15">
      <c r="C155" s="611"/>
      <c r="D155" s="611"/>
    </row>
    <row r="156" spans="3:4" x14ac:dyDescent="0.15">
      <c r="C156" s="611"/>
      <c r="D156" s="611"/>
    </row>
    <row r="157" spans="3:4" x14ac:dyDescent="0.15">
      <c r="C157" s="611"/>
      <c r="D157" s="611"/>
    </row>
    <row r="158" spans="3:4" x14ac:dyDescent="0.15">
      <c r="C158" s="611"/>
      <c r="D158" s="611"/>
    </row>
    <row r="159" spans="3:4" x14ac:dyDescent="0.15">
      <c r="C159" s="611"/>
      <c r="D159" s="611"/>
    </row>
    <row r="160" spans="3:4" x14ac:dyDescent="0.15">
      <c r="C160" s="611"/>
      <c r="D160" s="611"/>
    </row>
    <row r="161" spans="3:4" x14ac:dyDescent="0.15">
      <c r="C161" s="611"/>
      <c r="D161" s="611"/>
    </row>
    <row r="162" spans="3:4" x14ac:dyDescent="0.15">
      <c r="C162" s="611"/>
      <c r="D162" s="611"/>
    </row>
    <row r="163" spans="3:4" x14ac:dyDescent="0.15">
      <c r="C163" s="611"/>
      <c r="D163" s="611"/>
    </row>
    <row r="164" spans="3:4" x14ac:dyDescent="0.15">
      <c r="C164" s="611"/>
      <c r="D164" s="611"/>
    </row>
    <row r="165" spans="3:4" x14ac:dyDescent="0.15">
      <c r="C165" s="611"/>
      <c r="D165" s="611"/>
    </row>
    <row r="166" spans="3:4" x14ac:dyDescent="0.15">
      <c r="C166" s="611"/>
      <c r="D166" s="611"/>
    </row>
    <row r="167" spans="3:4" x14ac:dyDescent="0.15">
      <c r="C167" s="611"/>
      <c r="D167" s="611"/>
    </row>
    <row r="168" spans="3:4" x14ac:dyDescent="0.15">
      <c r="C168" s="611"/>
      <c r="D168" s="611"/>
    </row>
    <row r="169" spans="3:4" x14ac:dyDescent="0.15">
      <c r="C169" s="611"/>
      <c r="D169" s="611"/>
    </row>
    <row r="170" spans="3:4" x14ac:dyDescent="0.15">
      <c r="C170" s="611"/>
      <c r="D170" s="611"/>
    </row>
    <row r="171" spans="3:4" x14ac:dyDescent="0.15">
      <c r="C171" s="611"/>
      <c r="D171" s="611"/>
    </row>
    <row r="172" spans="3:4" x14ac:dyDescent="0.15">
      <c r="C172" s="611"/>
      <c r="D172" s="611"/>
    </row>
    <row r="173" spans="3:4" x14ac:dyDescent="0.15">
      <c r="C173" s="611"/>
      <c r="D173" s="611"/>
    </row>
    <row r="174" spans="3:4" x14ac:dyDescent="0.15">
      <c r="C174" s="611"/>
      <c r="D174" s="611"/>
    </row>
    <row r="175" spans="3:4" x14ac:dyDescent="0.15">
      <c r="C175" s="611"/>
      <c r="D175" s="611"/>
    </row>
    <row r="176" spans="3:4" x14ac:dyDescent="0.15">
      <c r="C176" s="611"/>
      <c r="D176" s="611"/>
    </row>
    <row r="177" spans="3:4" x14ac:dyDescent="0.15">
      <c r="C177" s="611"/>
      <c r="D177" s="611"/>
    </row>
    <row r="178" spans="3:4" x14ac:dyDescent="0.15">
      <c r="C178" s="611"/>
      <c r="D178" s="611"/>
    </row>
    <row r="179" spans="3:4" x14ac:dyDescent="0.15">
      <c r="C179" s="611"/>
      <c r="D179" s="611"/>
    </row>
    <row r="180" spans="3:4" x14ac:dyDescent="0.15">
      <c r="C180" s="611"/>
      <c r="D180" s="611"/>
    </row>
    <row r="181" spans="3:4" x14ac:dyDescent="0.15">
      <c r="C181" s="611"/>
      <c r="D181" s="611"/>
    </row>
    <row r="182" spans="3:4" x14ac:dyDescent="0.15">
      <c r="C182" s="611"/>
      <c r="D182" s="611"/>
    </row>
    <row r="183" spans="3:4" x14ac:dyDescent="0.15">
      <c r="C183" s="611"/>
      <c r="D183" s="611"/>
    </row>
    <row r="184" spans="3:4" x14ac:dyDescent="0.15">
      <c r="C184" s="611"/>
      <c r="D184" s="611"/>
    </row>
    <row r="185" spans="3:4" x14ac:dyDescent="0.15">
      <c r="C185" s="611"/>
      <c r="D185" s="611"/>
    </row>
    <row r="186" spans="3:4" x14ac:dyDescent="0.15">
      <c r="C186" s="611"/>
      <c r="D186" s="611"/>
    </row>
    <row r="187" spans="3:4" x14ac:dyDescent="0.15">
      <c r="C187" s="611"/>
      <c r="D187" s="611"/>
    </row>
    <row r="188" spans="3:4" x14ac:dyDescent="0.15">
      <c r="C188" s="611"/>
      <c r="D188" s="611"/>
    </row>
    <row r="189" spans="3:4" x14ac:dyDescent="0.15">
      <c r="C189" s="611"/>
      <c r="D189" s="611"/>
    </row>
    <row r="190" spans="3:4" x14ac:dyDescent="0.15">
      <c r="C190" s="611"/>
      <c r="D190" s="611"/>
    </row>
    <row r="191" spans="3:4" x14ac:dyDescent="0.15">
      <c r="C191" s="611"/>
      <c r="D191" s="611"/>
    </row>
    <row r="192" spans="3:4" x14ac:dyDescent="0.15">
      <c r="C192" s="611"/>
      <c r="D192" s="611"/>
    </row>
    <row r="193" spans="3:4" x14ac:dyDescent="0.15">
      <c r="C193" s="611"/>
      <c r="D193" s="611"/>
    </row>
    <row r="194" spans="3:4" x14ac:dyDescent="0.15">
      <c r="C194" s="611"/>
      <c r="D194" s="611"/>
    </row>
    <row r="195" spans="3:4" x14ac:dyDescent="0.15">
      <c r="C195" s="611"/>
      <c r="D195" s="611"/>
    </row>
    <row r="196" spans="3:4" x14ac:dyDescent="0.15">
      <c r="C196" s="611"/>
      <c r="D196" s="611"/>
    </row>
    <row r="197" spans="3:4" x14ac:dyDescent="0.15">
      <c r="C197" s="611"/>
      <c r="D197" s="611"/>
    </row>
    <row r="198" spans="3:4" x14ac:dyDescent="0.15">
      <c r="C198" s="611"/>
      <c r="D198" s="611"/>
    </row>
    <row r="199" spans="3:4" x14ac:dyDescent="0.15">
      <c r="C199" s="611"/>
      <c r="D199" s="611"/>
    </row>
    <row r="200" spans="3:4" x14ac:dyDescent="0.15">
      <c r="C200" s="611"/>
      <c r="D200" s="611"/>
    </row>
    <row r="201" spans="3:4" x14ac:dyDescent="0.15">
      <c r="C201" s="611"/>
      <c r="D201" s="611"/>
    </row>
    <row r="202" spans="3:4" x14ac:dyDescent="0.15">
      <c r="C202" s="611"/>
      <c r="D202" s="611"/>
    </row>
    <row r="203" spans="3:4" x14ac:dyDescent="0.15">
      <c r="C203" s="611"/>
      <c r="D203" s="611"/>
    </row>
    <row r="204" spans="3:4" x14ac:dyDescent="0.15">
      <c r="C204" s="611"/>
      <c r="D204" s="611"/>
    </row>
    <row r="205" spans="3:4" x14ac:dyDescent="0.15">
      <c r="C205" s="611"/>
      <c r="D205" s="611"/>
    </row>
    <row r="206" spans="3:4" x14ac:dyDescent="0.15">
      <c r="C206" s="611"/>
      <c r="D206" s="611"/>
    </row>
    <row r="207" spans="3:4" x14ac:dyDescent="0.15">
      <c r="C207" s="611"/>
      <c r="D207" s="611"/>
    </row>
    <row r="208" spans="3:4" x14ac:dyDescent="0.15">
      <c r="C208" s="611"/>
      <c r="D208" s="611"/>
    </row>
    <row r="209" spans="3:4" x14ac:dyDescent="0.15">
      <c r="C209" s="611"/>
      <c r="D209" s="611"/>
    </row>
    <row r="210" spans="3:4" x14ac:dyDescent="0.15">
      <c r="C210" s="611"/>
      <c r="D210" s="611"/>
    </row>
    <row r="211" spans="3:4" x14ac:dyDescent="0.15">
      <c r="C211" s="611"/>
      <c r="D211" s="611"/>
    </row>
    <row r="212" spans="3:4" x14ac:dyDescent="0.15">
      <c r="C212" s="611"/>
      <c r="D212" s="611"/>
    </row>
    <row r="213" spans="3:4" x14ac:dyDescent="0.15">
      <c r="C213" s="611"/>
      <c r="D213" s="611"/>
    </row>
    <row r="214" spans="3:4" x14ac:dyDescent="0.15">
      <c r="C214" s="611"/>
      <c r="D214" s="611"/>
    </row>
    <row r="215" spans="3:4" x14ac:dyDescent="0.15">
      <c r="C215" s="611"/>
      <c r="D215" s="611"/>
    </row>
    <row r="216" spans="3:4" x14ac:dyDescent="0.15">
      <c r="C216" s="611"/>
      <c r="D216" s="611"/>
    </row>
    <row r="217" spans="3:4" x14ac:dyDescent="0.15">
      <c r="C217" s="611"/>
      <c r="D217" s="611"/>
    </row>
    <row r="218" spans="3:4" x14ac:dyDescent="0.15">
      <c r="C218" s="611"/>
      <c r="D218" s="611"/>
    </row>
    <row r="219" spans="3:4" x14ac:dyDescent="0.15">
      <c r="C219" s="611"/>
      <c r="D219" s="611"/>
    </row>
    <row r="220" spans="3:4" x14ac:dyDescent="0.15">
      <c r="C220" s="611"/>
      <c r="D220" s="611"/>
    </row>
    <row r="221" spans="3:4" x14ac:dyDescent="0.15">
      <c r="C221" s="611"/>
      <c r="D221" s="611"/>
    </row>
    <row r="222" spans="3:4" x14ac:dyDescent="0.15">
      <c r="C222" s="611"/>
      <c r="D222" s="611"/>
    </row>
    <row r="223" spans="3:4" x14ac:dyDescent="0.15">
      <c r="C223" s="611"/>
      <c r="D223" s="611"/>
    </row>
    <row r="224" spans="3:4" x14ac:dyDescent="0.15">
      <c r="C224" s="611"/>
      <c r="D224" s="611"/>
    </row>
    <row r="225" spans="3:4" x14ac:dyDescent="0.15">
      <c r="C225" s="611"/>
      <c r="D225" s="611"/>
    </row>
    <row r="226" spans="3:4" x14ac:dyDescent="0.15">
      <c r="C226" s="611"/>
      <c r="D226" s="611"/>
    </row>
    <row r="227" spans="3:4" x14ac:dyDescent="0.15">
      <c r="C227" s="611"/>
      <c r="D227" s="611"/>
    </row>
    <row r="228" spans="3:4" x14ac:dyDescent="0.15">
      <c r="C228" s="611"/>
      <c r="D228" s="611"/>
    </row>
    <row r="229" spans="3:4" x14ac:dyDescent="0.15">
      <c r="C229" s="611"/>
      <c r="D229" s="611"/>
    </row>
    <row r="230" spans="3:4" x14ac:dyDescent="0.15">
      <c r="C230" s="611"/>
      <c r="D230" s="611"/>
    </row>
    <row r="231" spans="3:4" x14ac:dyDescent="0.15">
      <c r="C231" s="611"/>
      <c r="D231" s="611"/>
    </row>
    <row r="232" spans="3:4" x14ac:dyDescent="0.15">
      <c r="C232" s="611"/>
      <c r="D232" s="611"/>
    </row>
    <row r="233" spans="3:4" x14ac:dyDescent="0.15">
      <c r="C233" s="611"/>
      <c r="D233" s="611"/>
    </row>
    <row r="234" spans="3:4" x14ac:dyDescent="0.15">
      <c r="C234" s="611"/>
      <c r="D234" s="611"/>
    </row>
    <row r="235" spans="3:4" x14ac:dyDescent="0.15">
      <c r="C235" s="611"/>
      <c r="D235" s="611"/>
    </row>
    <row r="236" spans="3:4" x14ac:dyDescent="0.15">
      <c r="C236" s="611"/>
      <c r="D236" s="611"/>
    </row>
    <row r="237" spans="3:4" x14ac:dyDescent="0.15">
      <c r="C237" s="611"/>
      <c r="D237" s="611"/>
    </row>
    <row r="238" spans="3:4" x14ac:dyDescent="0.15">
      <c r="C238" s="611"/>
      <c r="D238" s="611"/>
    </row>
    <row r="239" spans="3:4" x14ac:dyDescent="0.15">
      <c r="C239" s="611"/>
      <c r="D239" s="611"/>
    </row>
    <row r="240" spans="3:4" x14ac:dyDescent="0.15">
      <c r="C240" s="611"/>
      <c r="D240" s="611"/>
    </row>
    <row r="241" spans="3:4" x14ac:dyDescent="0.15">
      <c r="C241" s="611"/>
      <c r="D241" s="611"/>
    </row>
    <row r="242" spans="3:4" x14ac:dyDescent="0.15">
      <c r="C242" s="611"/>
      <c r="D242" s="611"/>
    </row>
    <row r="243" spans="3:4" x14ac:dyDescent="0.15">
      <c r="C243" s="611"/>
      <c r="D243" s="611"/>
    </row>
    <row r="244" spans="3:4" x14ac:dyDescent="0.15">
      <c r="C244" s="611"/>
      <c r="D244" s="611"/>
    </row>
    <row r="245" spans="3:4" x14ac:dyDescent="0.15">
      <c r="C245" s="611"/>
      <c r="D245" s="611"/>
    </row>
    <row r="246" spans="3:4" x14ac:dyDescent="0.15">
      <c r="C246" s="611"/>
      <c r="D246" s="611"/>
    </row>
    <row r="247" spans="3:4" x14ac:dyDescent="0.15">
      <c r="C247" s="611"/>
      <c r="D247" s="611"/>
    </row>
    <row r="248" spans="3:4" x14ac:dyDescent="0.15">
      <c r="C248" s="611"/>
      <c r="D248" s="611"/>
    </row>
    <row r="249" spans="3:4" x14ac:dyDescent="0.15">
      <c r="C249" s="611"/>
      <c r="D249" s="611"/>
    </row>
    <row r="250" spans="3:4" x14ac:dyDescent="0.15">
      <c r="C250" s="611"/>
      <c r="D250" s="611"/>
    </row>
    <row r="251" spans="3:4" x14ac:dyDescent="0.15">
      <c r="C251" s="611"/>
      <c r="D251" s="611"/>
    </row>
    <row r="252" spans="3:4" x14ac:dyDescent="0.15">
      <c r="C252" s="611"/>
      <c r="D252" s="611"/>
    </row>
    <row r="253" spans="3:4" x14ac:dyDescent="0.15">
      <c r="C253" s="611"/>
      <c r="D253" s="611"/>
    </row>
    <row r="254" spans="3:4" x14ac:dyDescent="0.15">
      <c r="C254" s="611"/>
      <c r="D254" s="611"/>
    </row>
    <row r="255" spans="3:4" x14ac:dyDescent="0.15">
      <c r="C255" s="611"/>
      <c r="D255" s="611"/>
    </row>
    <row r="256" spans="3:4" x14ac:dyDescent="0.15">
      <c r="C256" s="611"/>
      <c r="D256" s="611"/>
    </row>
    <row r="257" spans="3:4" x14ac:dyDescent="0.15">
      <c r="C257" s="611"/>
      <c r="D257" s="611"/>
    </row>
    <row r="258" spans="3:4" x14ac:dyDescent="0.15">
      <c r="C258" s="611"/>
      <c r="D258" s="611"/>
    </row>
    <row r="259" spans="3:4" x14ac:dyDescent="0.15">
      <c r="C259" s="611"/>
      <c r="D259" s="611"/>
    </row>
    <row r="260" spans="3:4" x14ac:dyDescent="0.15">
      <c r="C260" s="611"/>
      <c r="D260" s="611"/>
    </row>
    <row r="261" spans="3:4" x14ac:dyDescent="0.15">
      <c r="C261" s="611"/>
      <c r="D261" s="611"/>
    </row>
    <row r="262" spans="3:4" x14ac:dyDescent="0.15">
      <c r="C262" s="611"/>
      <c r="D262" s="611"/>
    </row>
    <row r="263" spans="3:4" x14ac:dyDescent="0.15">
      <c r="C263" s="611"/>
      <c r="D263" s="611"/>
    </row>
    <row r="264" spans="3:4" x14ac:dyDescent="0.15">
      <c r="C264" s="611"/>
      <c r="D264" s="611"/>
    </row>
    <row r="265" spans="3:4" x14ac:dyDescent="0.15">
      <c r="C265" s="611"/>
      <c r="D265" s="611"/>
    </row>
    <row r="266" spans="3:4" x14ac:dyDescent="0.15">
      <c r="C266" s="611"/>
      <c r="D266" s="611"/>
    </row>
    <row r="267" spans="3:4" x14ac:dyDescent="0.15">
      <c r="C267" s="611"/>
      <c r="D267" s="611"/>
    </row>
    <row r="268" spans="3:4" x14ac:dyDescent="0.15">
      <c r="C268" s="611"/>
      <c r="D268" s="611"/>
    </row>
    <row r="269" spans="3:4" x14ac:dyDescent="0.15">
      <c r="C269" s="611"/>
      <c r="D269" s="611"/>
    </row>
    <row r="270" spans="3:4" x14ac:dyDescent="0.15">
      <c r="C270" s="611"/>
      <c r="D270" s="611"/>
    </row>
    <row r="271" spans="3:4" x14ac:dyDescent="0.15">
      <c r="C271" s="611"/>
      <c r="D271" s="611"/>
    </row>
    <row r="272" spans="3:4" x14ac:dyDescent="0.15">
      <c r="C272" s="611"/>
      <c r="D272" s="611"/>
    </row>
    <row r="273" spans="3:4" x14ac:dyDescent="0.15">
      <c r="C273" s="611"/>
      <c r="D273" s="611"/>
    </row>
    <row r="274" spans="3:4" x14ac:dyDescent="0.15">
      <c r="C274" s="611"/>
      <c r="D274" s="611"/>
    </row>
    <row r="275" spans="3:4" x14ac:dyDescent="0.15">
      <c r="C275" s="611"/>
      <c r="D275" s="611"/>
    </row>
    <row r="276" spans="3:4" x14ac:dyDescent="0.15">
      <c r="C276" s="611"/>
      <c r="D276" s="611"/>
    </row>
    <row r="277" spans="3:4" x14ac:dyDescent="0.15">
      <c r="C277" s="611"/>
      <c r="D277" s="611"/>
    </row>
    <row r="278" spans="3:4" x14ac:dyDescent="0.15">
      <c r="C278" s="611"/>
      <c r="D278" s="611"/>
    </row>
    <row r="279" spans="3:4" x14ac:dyDescent="0.15">
      <c r="C279" s="611"/>
      <c r="D279" s="611"/>
    </row>
    <row r="280" spans="3:4" x14ac:dyDescent="0.15">
      <c r="C280" s="611"/>
      <c r="D280" s="611"/>
    </row>
    <row r="281" spans="3:4" x14ac:dyDescent="0.15">
      <c r="C281" s="611"/>
      <c r="D281" s="611"/>
    </row>
    <row r="282" spans="3:4" x14ac:dyDescent="0.15">
      <c r="C282" s="611"/>
      <c r="D282" s="611"/>
    </row>
    <row r="283" spans="3:4" x14ac:dyDescent="0.15">
      <c r="C283" s="611"/>
      <c r="D283" s="611"/>
    </row>
    <row r="284" spans="3:4" x14ac:dyDescent="0.15">
      <c r="C284" s="611"/>
      <c r="D284" s="611"/>
    </row>
    <row r="285" spans="3:4" x14ac:dyDescent="0.15">
      <c r="C285" s="611"/>
      <c r="D285" s="611"/>
    </row>
    <row r="286" spans="3:4" x14ac:dyDescent="0.15">
      <c r="C286" s="611"/>
      <c r="D286" s="611"/>
    </row>
    <row r="287" spans="3:4" x14ac:dyDescent="0.15">
      <c r="C287" s="611"/>
      <c r="D287" s="611"/>
    </row>
    <row r="288" spans="3:4" x14ac:dyDescent="0.15">
      <c r="C288" s="611"/>
      <c r="D288" s="611"/>
    </row>
    <row r="289" spans="3:4" x14ac:dyDescent="0.15">
      <c r="C289" s="611"/>
      <c r="D289" s="611"/>
    </row>
    <row r="290" spans="3:4" x14ac:dyDescent="0.15">
      <c r="C290" s="611"/>
      <c r="D290" s="611"/>
    </row>
    <row r="291" spans="3:4" x14ac:dyDescent="0.15">
      <c r="C291" s="611"/>
      <c r="D291" s="611"/>
    </row>
    <row r="292" spans="3:4" x14ac:dyDescent="0.15">
      <c r="C292" s="611"/>
      <c r="D292" s="611"/>
    </row>
    <row r="293" spans="3:4" x14ac:dyDescent="0.15">
      <c r="C293" s="611"/>
      <c r="D293" s="611"/>
    </row>
    <row r="294" spans="3:4" x14ac:dyDescent="0.15">
      <c r="C294" s="611"/>
      <c r="D294" s="611"/>
    </row>
    <row r="295" spans="3:4" x14ac:dyDescent="0.15">
      <c r="C295" s="611"/>
      <c r="D295" s="611"/>
    </row>
    <row r="296" spans="3:4" x14ac:dyDescent="0.15">
      <c r="C296" s="611"/>
      <c r="D296" s="611"/>
    </row>
    <row r="297" spans="3:4" x14ac:dyDescent="0.15">
      <c r="C297" s="611"/>
      <c r="D297" s="611"/>
    </row>
    <row r="298" spans="3:4" x14ac:dyDescent="0.15">
      <c r="C298" s="611"/>
      <c r="D298" s="611"/>
    </row>
    <row r="299" spans="3:4" x14ac:dyDescent="0.15">
      <c r="C299" s="611"/>
      <c r="D299" s="611"/>
    </row>
    <row r="300" spans="3:4" x14ac:dyDescent="0.15">
      <c r="C300" s="611"/>
      <c r="D300" s="611"/>
    </row>
    <row r="301" spans="3:4" x14ac:dyDescent="0.15">
      <c r="C301" s="611"/>
      <c r="D301" s="611"/>
    </row>
    <row r="302" spans="3:4" x14ac:dyDescent="0.15">
      <c r="C302" s="611"/>
      <c r="D302" s="611"/>
    </row>
    <row r="303" spans="3:4" x14ac:dyDescent="0.15">
      <c r="C303" s="611"/>
      <c r="D303" s="611"/>
    </row>
    <row r="304" spans="3:4" x14ac:dyDescent="0.15">
      <c r="C304" s="611"/>
      <c r="D304" s="611"/>
    </row>
    <row r="305" spans="3:4" x14ac:dyDescent="0.15">
      <c r="C305" s="611"/>
      <c r="D305" s="611"/>
    </row>
    <row r="306" spans="3:4" x14ac:dyDescent="0.15">
      <c r="C306" s="611"/>
      <c r="D306" s="611"/>
    </row>
    <row r="307" spans="3:4" x14ac:dyDescent="0.15">
      <c r="C307" s="611"/>
      <c r="D307" s="611"/>
    </row>
    <row r="308" spans="3:4" x14ac:dyDescent="0.15">
      <c r="C308" s="611"/>
      <c r="D308" s="611"/>
    </row>
    <row r="309" spans="3:4" x14ac:dyDescent="0.15">
      <c r="C309" s="611"/>
      <c r="D309" s="611"/>
    </row>
    <row r="310" spans="3:4" x14ac:dyDescent="0.15">
      <c r="C310" s="611"/>
      <c r="D310" s="611"/>
    </row>
    <row r="311" spans="3:4" x14ac:dyDescent="0.15">
      <c r="C311" s="611"/>
      <c r="D311" s="611"/>
    </row>
    <row r="312" spans="3:4" x14ac:dyDescent="0.15">
      <c r="C312" s="611"/>
      <c r="D312" s="611"/>
    </row>
    <row r="313" spans="3:4" x14ac:dyDescent="0.15">
      <c r="C313" s="611"/>
      <c r="D313" s="611"/>
    </row>
    <row r="314" spans="3:4" x14ac:dyDescent="0.15">
      <c r="C314" s="611"/>
      <c r="D314" s="611"/>
    </row>
    <row r="315" spans="3:4" x14ac:dyDescent="0.15">
      <c r="C315" s="611"/>
      <c r="D315" s="611"/>
    </row>
    <row r="316" spans="3:4" x14ac:dyDescent="0.15">
      <c r="C316" s="611"/>
      <c r="D316" s="611"/>
    </row>
    <row r="317" spans="3:4" x14ac:dyDescent="0.15">
      <c r="C317" s="611"/>
      <c r="D317" s="611"/>
    </row>
    <row r="318" spans="3:4" x14ac:dyDescent="0.15">
      <c r="C318" s="611"/>
      <c r="D318" s="611"/>
    </row>
    <row r="319" spans="3:4" x14ac:dyDescent="0.15">
      <c r="C319" s="611"/>
      <c r="D319" s="611"/>
    </row>
    <row r="320" spans="3:4" x14ac:dyDescent="0.15">
      <c r="C320" s="611"/>
      <c r="D320" s="611"/>
    </row>
    <row r="321" spans="3:4" x14ac:dyDescent="0.15">
      <c r="C321" s="611"/>
      <c r="D321" s="611"/>
    </row>
    <row r="322" spans="3:4" x14ac:dyDescent="0.15">
      <c r="C322" s="611"/>
      <c r="D322" s="611"/>
    </row>
    <row r="323" spans="3:4" x14ac:dyDescent="0.15">
      <c r="C323" s="611"/>
      <c r="D323" s="611"/>
    </row>
    <row r="324" spans="3:4" x14ac:dyDescent="0.15">
      <c r="C324" s="611"/>
      <c r="D324" s="611"/>
    </row>
    <row r="325" spans="3:4" x14ac:dyDescent="0.15">
      <c r="C325" s="611"/>
      <c r="D325" s="611"/>
    </row>
    <row r="326" spans="3:4" x14ac:dyDescent="0.15">
      <c r="C326" s="611"/>
      <c r="D326" s="611"/>
    </row>
    <row r="327" spans="3:4" x14ac:dyDescent="0.15">
      <c r="C327" s="611"/>
      <c r="D327" s="611"/>
    </row>
    <row r="328" spans="3:4" x14ac:dyDescent="0.15">
      <c r="C328" s="611"/>
      <c r="D328" s="611"/>
    </row>
    <row r="329" spans="3:4" x14ac:dyDescent="0.15">
      <c r="C329" s="611"/>
      <c r="D329" s="611"/>
    </row>
    <row r="330" spans="3:4" x14ac:dyDescent="0.15">
      <c r="C330" s="611"/>
      <c r="D330" s="611"/>
    </row>
    <row r="331" spans="3:4" x14ac:dyDescent="0.15">
      <c r="C331" s="611"/>
      <c r="D331" s="611"/>
    </row>
    <row r="332" spans="3:4" x14ac:dyDescent="0.15">
      <c r="C332" s="611"/>
      <c r="D332" s="611"/>
    </row>
    <row r="333" spans="3:4" x14ac:dyDescent="0.15">
      <c r="C333" s="611"/>
      <c r="D333" s="611"/>
    </row>
    <row r="334" spans="3:4" x14ac:dyDescent="0.15">
      <c r="C334" s="611"/>
      <c r="D334" s="611"/>
    </row>
    <row r="335" spans="3:4" x14ac:dyDescent="0.15">
      <c r="C335" s="611"/>
      <c r="D335" s="611"/>
    </row>
    <row r="336" spans="3:4" x14ac:dyDescent="0.15">
      <c r="C336" s="611"/>
      <c r="D336" s="611"/>
    </row>
    <row r="337" spans="3:4" x14ac:dyDescent="0.15">
      <c r="C337" s="611"/>
      <c r="D337" s="611"/>
    </row>
    <row r="338" spans="3:4" x14ac:dyDescent="0.15">
      <c r="C338" s="611"/>
      <c r="D338" s="611"/>
    </row>
    <row r="339" spans="3:4" x14ac:dyDescent="0.15">
      <c r="C339" s="611"/>
      <c r="D339" s="611"/>
    </row>
    <row r="340" spans="3:4" x14ac:dyDescent="0.15">
      <c r="C340" s="611"/>
      <c r="D340" s="611"/>
    </row>
    <row r="341" spans="3:4" x14ac:dyDescent="0.15">
      <c r="C341" s="611"/>
      <c r="D341" s="611"/>
    </row>
    <row r="342" spans="3:4" x14ac:dyDescent="0.15">
      <c r="C342" s="611"/>
      <c r="D342" s="611"/>
    </row>
    <row r="343" spans="3:4" x14ac:dyDescent="0.15">
      <c r="C343" s="611"/>
      <c r="D343" s="611"/>
    </row>
    <row r="344" spans="3:4" x14ac:dyDescent="0.15">
      <c r="C344" s="611"/>
      <c r="D344" s="611"/>
    </row>
    <row r="345" spans="3:4" x14ac:dyDescent="0.15">
      <c r="C345" s="611"/>
      <c r="D345" s="611"/>
    </row>
    <row r="346" spans="3:4" x14ac:dyDescent="0.15">
      <c r="C346" s="611"/>
      <c r="D346" s="611"/>
    </row>
    <row r="347" spans="3:4" x14ac:dyDescent="0.15">
      <c r="C347" s="611"/>
      <c r="D347" s="611"/>
    </row>
    <row r="348" spans="3:4" x14ac:dyDescent="0.15">
      <c r="C348" s="611"/>
      <c r="D348" s="611"/>
    </row>
    <row r="349" spans="3:4" x14ac:dyDescent="0.15">
      <c r="C349" s="611"/>
      <c r="D349" s="611"/>
    </row>
    <row r="350" spans="3:4" x14ac:dyDescent="0.15">
      <c r="C350" s="611"/>
      <c r="D350" s="611"/>
    </row>
    <row r="351" spans="3:4" x14ac:dyDescent="0.15">
      <c r="C351" s="611"/>
      <c r="D351" s="611"/>
    </row>
    <row r="352" spans="3:4" x14ac:dyDescent="0.15">
      <c r="C352" s="611"/>
      <c r="D352" s="611"/>
    </row>
    <row r="353" spans="3:4" x14ac:dyDescent="0.15">
      <c r="C353" s="611"/>
      <c r="D353" s="611"/>
    </row>
    <row r="354" spans="3:4" x14ac:dyDescent="0.15">
      <c r="C354" s="611"/>
      <c r="D354" s="611"/>
    </row>
    <row r="355" spans="3:4" x14ac:dyDescent="0.15">
      <c r="C355" s="611"/>
      <c r="D355" s="611"/>
    </row>
    <row r="356" spans="3:4" x14ac:dyDescent="0.15">
      <c r="C356" s="611"/>
      <c r="D356" s="611"/>
    </row>
    <row r="357" spans="3:4" x14ac:dyDescent="0.15">
      <c r="C357" s="611"/>
      <c r="D357" s="611"/>
    </row>
    <row r="358" spans="3:4" x14ac:dyDescent="0.15">
      <c r="C358" s="611"/>
      <c r="D358" s="611"/>
    </row>
    <row r="359" spans="3:4" x14ac:dyDescent="0.15">
      <c r="C359" s="611"/>
      <c r="D359" s="611"/>
    </row>
    <row r="360" spans="3:4" x14ac:dyDescent="0.15">
      <c r="C360" s="611"/>
      <c r="D360" s="611"/>
    </row>
    <row r="361" spans="3:4" x14ac:dyDescent="0.15">
      <c r="C361" s="611"/>
      <c r="D361" s="611"/>
    </row>
    <row r="362" spans="3:4" x14ac:dyDescent="0.15">
      <c r="C362" s="611"/>
      <c r="D362" s="611"/>
    </row>
    <row r="363" spans="3:4" x14ac:dyDescent="0.15">
      <c r="C363" s="611"/>
      <c r="D363" s="611"/>
    </row>
    <row r="364" spans="3:4" x14ac:dyDescent="0.15">
      <c r="C364" s="611"/>
      <c r="D364" s="611"/>
    </row>
    <row r="365" spans="3:4" x14ac:dyDescent="0.15">
      <c r="C365" s="611"/>
      <c r="D365" s="611"/>
    </row>
    <row r="366" spans="3:4" x14ac:dyDescent="0.15">
      <c r="C366" s="611"/>
      <c r="D366" s="611"/>
    </row>
    <row r="367" spans="3:4" x14ac:dyDescent="0.15">
      <c r="C367" s="611"/>
      <c r="D367" s="611"/>
    </row>
    <row r="368" spans="3:4" x14ac:dyDescent="0.15">
      <c r="C368" s="611"/>
      <c r="D368" s="611"/>
    </row>
    <row r="369" spans="3:4" x14ac:dyDescent="0.15">
      <c r="C369" s="611"/>
      <c r="D369" s="611"/>
    </row>
    <row r="370" spans="3:4" x14ac:dyDescent="0.15">
      <c r="C370" s="611"/>
      <c r="D370" s="611"/>
    </row>
    <row r="371" spans="3:4" x14ac:dyDescent="0.15">
      <c r="C371" s="611"/>
      <c r="D371" s="611"/>
    </row>
    <row r="372" spans="3:4" x14ac:dyDescent="0.15">
      <c r="C372" s="611"/>
      <c r="D372" s="611"/>
    </row>
    <row r="373" spans="3:4" x14ac:dyDescent="0.15">
      <c r="C373" s="611"/>
      <c r="D373" s="611"/>
    </row>
    <row r="374" spans="3:4" x14ac:dyDescent="0.15">
      <c r="C374" s="611"/>
      <c r="D374" s="611"/>
    </row>
    <row r="375" spans="3:4" x14ac:dyDescent="0.15">
      <c r="C375" s="611"/>
      <c r="D375" s="611"/>
    </row>
    <row r="376" spans="3:4" x14ac:dyDescent="0.15">
      <c r="C376" s="611"/>
      <c r="D376" s="611"/>
    </row>
    <row r="377" spans="3:4" x14ac:dyDescent="0.15">
      <c r="C377" s="611"/>
      <c r="D377" s="611"/>
    </row>
    <row r="378" spans="3:4" x14ac:dyDescent="0.15">
      <c r="C378" s="611"/>
      <c r="D378" s="611"/>
    </row>
    <row r="379" spans="3:4" x14ac:dyDescent="0.15">
      <c r="C379" s="611"/>
      <c r="D379" s="611"/>
    </row>
    <row r="380" spans="3:4" x14ac:dyDescent="0.15">
      <c r="C380" s="611"/>
      <c r="D380" s="611"/>
    </row>
    <row r="381" spans="3:4" x14ac:dyDescent="0.15">
      <c r="C381" s="611"/>
      <c r="D381" s="611"/>
    </row>
    <row r="382" spans="3:4" x14ac:dyDescent="0.15">
      <c r="C382" s="611"/>
      <c r="D382" s="611"/>
    </row>
    <row r="383" spans="3:4" x14ac:dyDescent="0.15">
      <c r="C383" s="611"/>
      <c r="D383" s="611"/>
    </row>
    <row r="384" spans="3:4" x14ac:dyDescent="0.15">
      <c r="C384" s="611"/>
      <c r="D384" s="611"/>
    </row>
    <row r="385" spans="3:4" x14ac:dyDescent="0.15">
      <c r="C385" s="611"/>
      <c r="D385" s="611"/>
    </row>
    <row r="386" spans="3:4" x14ac:dyDescent="0.15">
      <c r="C386" s="611"/>
      <c r="D386" s="611"/>
    </row>
    <row r="387" spans="3:4" x14ac:dyDescent="0.15">
      <c r="C387" s="611"/>
      <c r="D387" s="611"/>
    </row>
    <row r="388" spans="3:4" x14ac:dyDescent="0.15">
      <c r="C388" s="611"/>
      <c r="D388" s="611"/>
    </row>
    <row r="389" spans="3:4" x14ac:dyDescent="0.15">
      <c r="C389" s="611"/>
      <c r="D389" s="611"/>
    </row>
    <row r="390" spans="3:4" x14ac:dyDescent="0.15">
      <c r="C390" s="611"/>
      <c r="D390" s="611"/>
    </row>
    <row r="391" spans="3:4" x14ac:dyDescent="0.15">
      <c r="C391" s="611"/>
      <c r="D391" s="611"/>
    </row>
    <row r="392" spans="3:4" x14ac:dyDescent="0.15">
      <c r="C392" s="611"/>
      <c r="D392" s="611"/>
    </row>
    <row r="393" spans="3:4" x14ac:dyDescent="0.15">
      <c r="C393" s="611"/>
      <c r="D393" s="611"/>
    </row>
    <row r="394" spans="3:4" x14ac:dyDescent="0.15">
      <c r="C394" s="611"/>
      <c r="D394" s="611"/>
    </row>
    <row r="395" spans="3:4" x14ac:dyDescent="0.15">
      <c r="C395" s="611"/>
      <c r="D395" s="611"/>
    </row>
    <row r="396" spans="3:4" x14ac:dyDescent="0.15">
      <c r="C396" s="611"/>
      <c r="D396" s="611"/>
    </row>
    <row r="397" spans="3:4" x14ac:dyDescent="0.15">
      <c r="C397" s="611"/>
      <c r="D397" s="611"/>
    </row>
    <row r="398" spans="3:4" x14ac:dyDescent="0.15">
      <c r="C398" s="611"/>
      <c r="D398" s="611"/>
    </row>
    <row r="399" spans="3:4" x14ac:dyDescent="0.15">
      <c r="C399" s="611"/>
      <c r="D399" s="611"/>
    </row>
    <row r="400" spans="3:4" x14ac:dyDescent="0.15">
      <c r="C400" s="611"/>
      <c r="D400" s="611"/>
    </row>
    <row r="401" spans="3:4" x14ac:dyDescent="0.15">
      <c r="C401" s="611"/>
      <c r="D401" s="611"/>
    </row>
    <row r="402" spans="3:4" x14ac:dyDescent="0.15">
      <c r="C402" s="611"/>
      <c r="D402" s="611"/>
    </row>
    <row r="403" spans="3:4" x14ac:dyDescent="0.15">
      <c r="C403" s="611"/>
      <c r="D403" s="611"/>
    </row>
    <row r="404" spans="3:4" x14ac:dyDescent="0.15">
      <c r="C404" s="611"/>
      <c r="D404" s="611"/>
    </row>
    <row r="405" spans="3:4" x14ac:dyDescent="0.15">
      <c r="C405" s="611"/>
      <c r="D405" s="611"/>
    </row>
    <row r="406" spans="3:4" x14ac:dyDescent="0.15">
      <c r="C406" s="611"/>
      <c r="D406" s="611"/>
    </row>
    <row r="407" spans="3:4" x14ac:dyDescent="0.15">
      <c r="C407" s="611"/>
      <c r="D407" s="611"/>
    </row>
    <row r="408" spans="3:4" x14ac:dyDescent="0.15">
      <c r="C408" s="611"/>
      <c r="D408" s="611"/>
    </row>
    <row r="409" spans="3:4" x14ac:dyDescent="0.15">
      <c r="C409" s="611"/>
      <c r="D409" s="611"/>
    </row>
    <row r="410" spans="3:4" x14ac:dyDescent="0.15">
      <c r="C410" s="611"/>
      <c r="D410" s="611"/>
    </row>
    <row r="411" spans="3:4" x14ac:dyDescent="0.15">
      <c r="C411" s="611"/>
      <c r="D411" s="611"/>
    </row>
    <row r="412" spans="3:4" x14ac:dyDescent="0.15">
      <c r="C412" s="611"/>
      <c r="D412" s="611"/>
    </row>
    <row r="413" spans="3:4" x14ac:dyDescent="0.15">
      <c r="C413" s="611"/>
      <c r="D413" s="611"/>
    </row>
    <row r="414" spans="3:4" x14ac:dyDescent="0.15">
      <c r="C414" s="611"/>
      <c r="D414" s="611"/>
    </row>
    <row r="415" spans="3:4" x14ac:dyDescent="0.15">
      <c r="C415" s="611"/>
      <c r="D415" s="611"/>
    </row>
    <row r="416" spans="3:4" x14ac:dyDescent="0.15">
      <c r="C416" s="611"/>
      <c r="D416" s="611"/>
    </row>
    <row r="417" spans="3:4" x14ac:dyDescent="0.15">
      <c r="C417" s="611"/>
      <c r="D417" s="611"/>
    </row>
    <row r="418" spans="3:4" x14ac:dyDescent="0.15">
      <c r="C418" s="611"/>
      <c r="D418" s="611"/>
    </row>
    <row r="419" spans="3:4" x14ac:dyDescent="0.15">
      <c r="C419" s="611"/>
      <c r="D419" s="611"/>
    </row>
    <row r="420" spans="3:4" x14ac:dyDescent="0.15">
      <c r="C420" s="611"/>
      <c r="D420" s="611"/>
    </row>
    <row r="421" spans="3:4" x14ac:dyDescent="0.15">
      <c r="C421" s="611"/>
      <c r="D421" s="611"/>
    </row>
    <row r="422" spans="3:4" x14ac:dyDescent="0.15">
      <c r="C422" s="611"/>
      <c r="D422" s="611"/>
    </row>
    <row r="423" spans="3:4" x14ac:dyDescent="0.15">
      <c r="C423" s="611"/>
      <c r="D423" s="611"/>
    </row>
    <row r="424" spans="3:4" x14ac:dyDescent="0.15">
      <c r="C424" s="611"/>
      <c r="D424" s="611"/>
    </row>
    <row r="425" spans="3:4" x14ac:dyDescent="0.15">
      <c r="C425" s="611"/>
      <c r="D425" s="611"/>
    </row>
    <row r="426" spans="3:4" x14ac:dyDescent="0.15">
      <c r="C426" s="611"/>
      <c r="D426" s="611"/>
    </row>
    <row r="427" spans="3:4" x14ac:dyDescent="0.15">
      <c r="C427" s="611"/>
      <c r="D427" s="611"/>
    </row>
    <row r="428" spans="3:4" x14ac:dyDescent="0.15">
      <c r="C428" s="611"/>
      <c r="D428" s="611"/>
    </row>
    <row r="429" spans="3:4" x14ac:dyDescent="0.15">
      <c r="C429" s="611"/>
      <c r="D429" s="611"/>
    </row>
    <row r="430" spans="3:4" x14ac:dyDescent="0.15">
      <c r="C430" s="611"/>
      <c r="D430" s="611"/>
    </row>
    <row r="431" spans="3:4" x14ac:dyDescent="0.15">
      <c r="C431" s="611"/>
      <c r="D431" s="611"/>
    </row>
    <row r="432" spans="3:4" x14ac:dyDescent="0.15">
      <c r="C432" s="611"/>
      <c r="D432" s="611"/>
    </row>
    <row r="433" spans="3:4" x14ac:dyDescent="0.15">
      <c r="C433" s="611"/>
      <c r="D433" s="611"/>
    </row>
    <row r="434" spans="3:4" x14ac:dyDescent="0.15">
      <c r="C434" s="611"/>
      <c r="D434" s="611"/>
    </row>
    <row r="435" spans="3:4" x14ac:dyDescent="0.15">
      <c r="C435" s="611"/>
      <c r="D435" s="611"/>
    </row>
    <row r="436" spans="3:4" x14ac:dyDescent="0.15">
      <c r="C436" s="611"/>
      <c r="D436" s="611"/>
    </row>
    <row r="437" spans="3:4" x14ac:dyDescent="0.15">
      <c r="C437" s="611"/>
      <c r="D437" s="611"/>
    </row>
    <row r="438" spans="3:4" x14ac:dyDescent="0.15">
      <c r="C438" s="611"/>
      <c r="D438" s="611"/>
    </row>
    <row r="439" spans="3:4" x14ac:dyDescent="0.15">
      <c r="C439" s="611"/>
      <c r="D439" s="611"/>
    </row>
    <row r="440" spans="3:4" x14ac:dyDescent="0.15">
      <c r="C440" s="611"/>
      <c r="D440" s="611"/>
    </row>
    <row r="441" spans="3:4" x14ac:dyDescent="0.15">
      <c r="C441" s="611"/>
      <c r="D441" s="611"/>
    </row>
    <row r="442" spans="3:4" x14ac:dyDescent="0.15">
      <c r="C442" s="611"/>
      <c r="D442" s="611"/>
    </row>
    <row r="443" spans="3:4" x14ac:dyDescent="0.15">
      <c r="C443" s="611"/>
      <c r="D443" s="611"/>
    </row>
    <row r="444" spans="3:4" x14ac:dyDescent="0.15">
      <c r="C444" s="611"/>
      <c r="D444" s="611"/>
    </row>
    <row r="445" spans="3:4" x14ac:dyDescent="0.15">
      <c r="C445" s="611"/>
      <c r="D445" s="611"/>
    </row>
    <row r="446" spans="3:4" x14ac:dyDescent="0.15">
      <c r="C446" s="611"/>
      <c r="D446" s="611"/>
    </row>
    <row r="447" spans="3:4" x14ac:dyDescent="0.15">
      <c r="C447" s="611"/>
      <c r="D447" s="611"/>
    </row>
    <row r="448" spans="3:4" x14ac:dyDescent="0.15">
      <c r="C448" s="611"/>
      <c r="D448" s="611"/>
    </row>
    <row r="449" spans="3:4" x14ac:dyDescent="0.15">
      <c r="C449" s="611"/>
      <c r="D449" s="611"/>
    </row>
    <row r="450" spans="3:4" x14ac:dyDescent="0.15">
      <c r="C450" s="611"/>
      <c r="D450" s="611"/>
    </row>
    <row r="451" spans="3:4" x14ac:dyDescent="0.15">
      <c r="C451" s="611"/>
      <c r="D451" s="611"/>
    </row>
    <row r="452" spans="3:4" x14ac:dyDescent="0.15">
      <c r="C452" s="611"/>
      <c r="D452" s="611"/>
    </row>
    <row r="453" spans="3:4" x14ac:dyDescent="0.15">
      <c r="C453" s="611"/>
      <c r="D453" s="611"/>
    </row>
    <row r="454" spans="3:4" x14ac:dyDescent="0.15">
      <c r="C454" s="611"/>
      <c r="D454" s="611"/>
    </row>
    <row r="455" spans="3:4" x14ac:dyDescent="0.15">
      <c r="C455" s="611"/>
      <c r="D455" s="611"/>
    </row>
    <row r="456" spans="3:4" x14ac:dyDescent="0.15">
      <c r="C456" s="611"/>
      <c r="D456" s="611"/>
    </row>
    <row r="457" spans="3:4" x14ac:dyDescent="0.15">
      <c r="C457" s="611"/>
      <c r="D457" s="611"/>
    </row>
    <row r="458" spans="3:4" x14ac:dyDescent="0.15">
      <c r="C458" s="611"/>
      <c r="D458" s="611"/>
    </row>
    <row r="459" spans="3:4" x14ac:dyDescent="0.15">
      <c r="C459" s="611"/>
      <c r="D459" s="611"/>
    </row>
    <row r="460" spans="3:4" x14ac:dyDescent="0.15">
      <c r="C460" s="611"/>
      <c r="D460" s="611"/>
    </row>
    <row r="461" spans="3:4" x14ac:dyDescent="0.15">
      <c r="C461" s="611"/>
      <c r="D461" s="611"/>
    </row>
    <row r="462" spans="3:4" x14ac:dyDescent="0.15">
      <c r="C462" s="611"/>
      <c r="D462" s="611"/>
    </row>
    <row r="463" spans="3:4" x14ac:dyDescent="0.15">
      <c r="C463" s="611"/>
      <c r="D463" s="611"/>
    </row>
    <row r="464" spans="3:4" x14ac:dyDescent="0.15">
      <c r="C464" s="611"/>
      <c r="D464" s="611"/>
    </row>
    <row r="465" spans="3:4" x14ac:dyDescent="0.15">
      <c r="C465" s="611"/>
      <c r="D465" s="611"/>
    </row>
    <row r="466" spans="3:4" x14ac:dyDescent="0.15">
      <c r="C466" s="611"/>
      <c r="D466" s="611"/>
    </row>
    <row r="467" spans="3:4" x14ac:dyDescent="0.15">
      <c r="C467" s="611"/>
      <c r="D467" s="611"/>
    </row>
    <row r="468" spans="3:4" x14ac:dyDescent="0.15">
      <c r="C468" s="611"/>
      <c r="D468" s="611"/>
    </row>
    <row r="469" spans="3:4" x14ac:dyDescent="0.15">
      <c r="C469" s="611"/>
      <c r="D469" s="611"/>
    </row>
    <row r="470" spans="3:4" x14ac:dyDescent="0.15">
      <c r="C470" s="611"/>
      <c r="D470" s="611"/>
    </row>
    <row r="471" spans="3:4" x14ac:dyDescent="0.15">
      <c r="C471" s="611"/>
      <c r="D471" s="611"/>
    </row>
    <row r="472" spans="3:4" x14ac:dyDescent="0.15">
      <c r="C472" s="611"/>
      <c r="D472" s="611"/>
    </row>
    <row r="473" spans="3:4" x14ac:dyDescent="0.15">
      <c r="C473" s="611"/>
      <c r="D473" s="611"/>
    </row>
    <row r="474" spans="3:4" x14ac:dyDescent="0.15">
      <c r="C474" s="611"/>
      <c r="D474" s="611"/>
    </row>
    <row r="475" spans="3:4" x14ac:dyDescent="0.15">
      <c r="C475" s="611"/>
      <c r="D475" s="611"/>
    </row>
    <row r="476" spans="3:4" x14ac:dyDescent="0.15">
      <c r="C476" s="611"/>
      <c r="D476" s="611"/>
    </row>
    <row r="477" spans="3:4" x14ac:dyDescent="0.15">
      <c r="C477" s="611"/>
      <c r="D477" s="611"/>
    </row>
    <row r="478" spans="3:4" x14ac:dyDescent="0.15">
      <c r="C478" s="611"/>
      <c r="D478" s="611"/>
    </row>
    <row r="479" spans="3:4" x14ac:dyDescent="0.15">
      <c r="C479" s="611"/>
      <c r="D479" s="611"/>
    </row>
    <row r="480" spans="3:4" x14ac:dyDescent="0.15">
      <c r="C480" s="611"/>
      <c r="D480" s="611"/>
    </row>
    <row r="481" spans="3:4" x14ac:dyDescent="0.15">
      <c r="C481" s="611"/>
      <c r="D481" s="611"/>
    </row>
    <row r="482" spans="3:4" x14ac:dyDescent="0.15">
      <c r="C482" s="611"/>
      <c r="D482" s="611"/>
    </row>
    <row r="483" spans="3:4" x14ac:dyDescent="0.15">
      <c r="C483" s="611"/>
      <c r="D483" s="611"/>
    </row>
    <row r="484" spans="3:4" x14ac:dyDescent="0.15">
      <c r="C484" s="611"/>
      <c r="D484" s="611"/>
    </row>
    <row r="485" spans="3:4" x14ac:dyDescent="0.15">
      <c r="C485" s="611"/>
      <c r="D485" s="611"/>
    </row>
    <row r="486" spans="3:4" x14ac:dyDescent="0.15">
      <c r="C486" s="611"/>
      <c r="D486" s="611"/>
    </row>
    <row r="487" spans="3:4" x14ac:dyDescent="0.15">
      <c r="C487" s="611"/>
      <c r="D487" s="611"/>
    </row>
    <row r="488" spans="3:4" x14ac:dyDescent="0.15">
      <c r="C488" s="611"/>
      <c r="D488" s="611"/>
    </row>
    <row r="489" spans="3:4" x14ac:dyDescent="0.15">
      <c r="C489" s="611"/>
      <c r="D489" s="611"/>
    </row>
    <row r="490" spans="3:4" x14ac:dyDescent="0.15">
      <c r="C490" s="611"/>
      <c r="D490" s="611"/>
    </row>
    <row r="491" spans="3:4" x14ac:dyDescent="0.15">
      <c r="C491" s="611"/>
      <c r="D491" s="611"/>
    </row>
    <row r="492" spans="3:4" x14ac:dyDescent="0.15">
      <c r="C492" s="611"/>
      <c r="D492" s="611"/>
    </row>
    <row r="493" spans="3:4" x14ac:dyDescent="0.15">
      <c r="C493" s="611"/>
      <c r="D493" s="611"/>
    </row>
    <row r="494" spans="3:4" x14ac:dyDescent="0.15">
      <c r="C494" s="611"/>
      <c r="D494" s="611"/>
    </row>
    <row r="495" spans="3:4" x14ac:dyDescent="0.15">
      <c r="C495" s="611"/>
      <c r="D495" s="611"/>
    </row>
    <row r="496" spans="3:4" x14ac:dyDescent="0.15">
      <c r="C496" s="611"/>
      <c r="D496" s="611"/>
    </row>
    <row r="497" spans="3:4" x14ac:dyDescent="0.15">
      <c r="C497" s="611"/>
      <c r="D497" s="611"/>
    </row>
    <row r="498" spans="3:4" x14ac:dyDescent="0.15">
      <c r="C498" s="611"/>
      <c r="D498" s="611"/>
    </row>
    <row r="499" spans="3:4" x14ac:dyDescent="0.15">
      <c r="C499" s="611"/>
      <c r="D499" s="611"/>
    </row>
    <row r="500" spans="3:4" x14ac:dyDescent="0.15">
      <c r="C500" s="611"/>
      <c r="D500" s="611"/>
    </row>
    <row r="501" spans="3:4" x14ac:dyDescent="0.15">
      <c r="C501" s="611"/>
      <c r="D501" s="611"/>
    </row>
    <row r="502" spans="3:4" x14ac:dyDescent="0.15">
      <c r="C502" s="611"/>
      <c r="D502" s="611"/>
    </row>
    <row r="503" spans="3:4" x14ac:dyDescent="0.15">
      <c r="C503" s="611"/>
      <c r="D503" s="611"/>
    </row>
    <row r="504" spans="3:4" x14ac:dyDescent="0.15">
      <c r="C504" s="611"/>
      <c r="D504" s="611"/>
    </row>
    <row r="505" spans="3:4" x14ac:dyDescent="0.15">
      <c r="C505" s="611"/>
      <c r="D505" s="611"/>
    </row>
    <row r="506" spans="3:4" x14ac:dyDescent="0.15">
      <c r="C506" s="611"/>
      <c r="D506" s="611"/>
    </row>
    <row r="507" spans="3:4" x14ac:dyDescent="0.15">
      <c r="C507" s="611"/>
      <c r="D507" s="611"/>
    </row>
    <row r="508" spans="3:4" x14ac:dyDescent="0.15">
      <c r="C508" s="611"/>
      <c r="D508" s="611"/>
    </row>
    <row r="509" spans="3:4" x14ac:dyDescent="0.15">
      <c r="C509" s="611"/>
      <c r="D509" s="611"/>
    </row>
    <row r="510" spans="3:4" x14ac:dyDescent="0.15">
      <c r="C510" s="611"/>
      <c r="D510" s="611"/>
    </row>
    <row r="511" spans="3:4" x14ac:dyDescent="0.15">
      <c r="C511" s="611"/>
      <c r="D511" s="611"/>
    </row>
    <row r="512" spans="3:4" x14ac:dyDescent="0.15">
      <c r="C512" s="611"/>
      <c r="D512" s="611"/>
    </row>
    <row r="513" spans="3:4" x14ac:dyDescent="0.15">
      <c r="C513" s="611"/>
      <c r="D513" s="611"/>
    </row>
    <row r="514" spans="3:4" x14ac:dyDescent="0.15">
      <c r="C514" s="611"/>
      <c r="D514" s="611"/>
    </row>
    <row r="515" spans="3:4" x14ac:dyDescent="0.15">
      <c r="C515" s="611"/>
      <c r="D515" s="611"/>
    </row>
    <row r="516" spans="3:4" x14ac:dyDescent="0.15">
      <c r="C516" s="611"/>
      <c r="D516" s="611"/>
    </row>
    <row r="517" spans="3:4" x14ac:dyDescent="0.15">
      <c r="C517" s="611"/>
      <c r="D517" s="611"/>
    </row>
    <row r="518" spans="3:4" x14ac:dyDescent="0.15">
      <c r="C518" s="611"/>
      <c r="D518" s="611"/>
    </row>
    <row r="519" spans="3:4" x14ac:dyDescent="0.15">
      <c r="C519" s="611"/>
      <c r="D519" s="611"/>
    </row>
    <row r="520" spans="3:4" x14ac:dyDescent="0.15">
      <c r="C520" s="611"/>
      <c r="D520" s="611"/>
    </row>
    <row r="521" spans="3:4" x14ac:dyDescent="0.15">
      <c r="C521" s="611"/>
      <c r="D521" s="611"/>
    </row>
    <row r="522" spans="3:4" x14ac:dyDescent="0.15">
      <c r="C522" s="611"/>
      <c r="D522" s="611"/>
    </row>
    <row r="523" spans="3:4" x14ac:dyDescent="0.15">
      <c r="C523" s="611"/>
      <c r="D523" s="611"/>
    </row>
    <row r="524" spans="3:4" x14ac:dyDescent="0.15">
      <c r="C524" s="611"/>
      <c r="D524" s="611"/>
    </row>
    <row r="525" spans="3:4" x14ac:dyDescent="0.15">
      <c r="C525" s="611"/>
      <c r="D525" s="611"/>
    </row>
    <row r="526" spans="3:4" x14ac:dyDescent="0.15">
      <c r="C526" s="611"/>
      <c r="D526" s="611"/>
    </row>
    <row r="527" spans="3:4" x14ac:dyDescent="0.15">
      <c r="C527" s="611"/>
      <c r="D527" s="611"/>
    </row>
    <row r="528" spans="3:4" x14ac:dyDescent="0.15">
      <c r="C528" s="611"/>
      <c r="D528" s="611"/>
    </row>
    <row r="529" spans="3:4" x14ac:dyDescent="0.15">
      <c r="C529" s="611"/>
      <c r="D529" s="611"/>
    </row>
    <row r="530" spans="3:4" x14ac:dyDescent="0.15">
      <c r="C530" s="611"/>
      <c r="D530" s="611"/>
    </row>
    <row r="531" spans="3:4" x14ac:dyDescent="0.15">
      <c r="C531" s="611"/>
      <c r="D531" s="611"/>
    </row>
    <row r="532" spans="3:4" x14ac:dyDescent="0.15">
      <c r="C532" s="611"/>
      <c r="D532" s="611"/>
    </row>
    <row r="533" spans="3:4" x14ac:dyDescent="0.15">
      <c r="C533" s="611"/>
      <c r="D533" s="611"/>
    </row>
    <row r="534" spans="3:4" x14ac:dyDescent="0.15">
      <c r="C534" s="611"/>
      <c r="D534" s="611"/>
    </row>
    <row r="535" spans="3:4" x14ac:dyDescent="0.15">
      <c r="C535" s="611"/>
      <c r="D535" s="611"/>
    </row>
    <row r="536" spans="3:4" x14ac:dyDescent="0.15">
      <c r="C536" s="611"/>
      <c r="D536" s="611"/>
    </row>
    <row r="537" spans="3:4" x14ac:dyDescent="0.15">
      <c r="C537" s="611"/>
      <c r="D537" s="611"/>
    </row>
    <row r="538" spans="3:4" x14ac:dyDescent="0.15">
      <c r="C538" s="611"/>
      <c r="D538" s="611"/>
    </row>
    <row r="539" spans="3:4" x14ac:dyDescent="0.15">
      <c r="C539" s="611"/>
      <c r="D539" s="611"/>
    </row>
    <row r="540" spans="3:4" x14ac:dyDescent="0.15">
      <c r="C540" s="611"/>
      <c r="D540" s="611"/>
    </row>
    <row r="541" spans="3:4" x14ac:dyDescent="0.15">
      <c r="C541" s="611"/>
      <c r="D541" s="611"/>
    </row>
    <row r="542" spans="3:4" x14ac:dyDescent="0.15">
      <c r="C542" s="611"/>
      <c r="D542" s="611"/>
    </row>
    <row r="543" spans="3:4" x14ac:dyDescent="0.15">
      <c r="C543" s="611"/>
      <c r="D543" s="611"/>
    </row>
    <row r="544" spans="3:4" x14ac:dyDescent="0.15">
      <c r="C544" s="611"/>
      <c r="D544" s="611"/>
    </row>
    <row r="545" spans="3:4" x14ac:dyDescent="0.15">
      <c r="C545" s="611"/>
      <c r="D545" s="611"/>
    </row>
    <row r="546" spans="3:4" x14ac:dyDescent="0.15">
      <c r="C546" s="611"/>
      <c r="D546" s="611"/>
    </row>
    <row r="547" spans="3:4" x14ac:dyDescent="0.15">
      <c r="C547" s="611"/>
      <c r="D547" s="611"/>
    </row>
    <row r="548" spans="3:4" x14ac:dyDescent="0.15">
      <c r="C548" s="611"/>
      <c r="D548" s="611"/>
    </row>
    <row r="549" spans="3:4" x14ac:dyDescent="0.15">
      <c r="C549" s="611"/>
      <c r="D549" s="611"/>
    </row>
    <row r="550" spans="3:4" x14ac:dyDescent="0.15">
      <c r="C550" s="611"/>
      <c r="D550" s="611"/>
    </row>
    <row r="551" spans="3:4" x14ac:dyDescent="0.15">
      <c r="C551" s="611"/>
      <c r="D551" s="611"/>
    </row>
    <row r="552" spans="3:4" x14ac:dyDescent="0.15">
      <c r="C552" s="611"/>
      <c r="D552" s="611"/>
    </row>
    <row r="553" spans="3:4" x14ac:dyDescent="0.15">
      <c r="C553" s="611"/>
      <c r="D553" s="611"/>
    </row>
    <row r="554" spans="3:4" x14ac:dyDescent="0.15">
      <c r="C554" s="611"/>
      <c r="D554" s="611"/>
    </row>
    <row r="555" spans="3:4" x14ac:dyDescent="0.15">
      <c r="C555" s="611"/>
      <c r="D555" s="611"/>
    </row>
    <row r="556" spans="3:4" x14ac:dyDescent="0.15">
      <c r="C556" s="611"/>
      <c r="D556" s="611"/>
    </row>
    <row r="557" spans="3:4" x14ac:dyDescent="0.15">
      <c r="C557" s="611"/>
      <c r="D557" s="611"/>
    </row>
    <row r="558" spans="3:4" x14ac:dyDescent="0.15">
      <c r="C558" s="611"/>
      <c r="D558" s="611"/>
    </row>
    <row r="559" spans="3:4" x14ac:dyDescent="0.15">
      <c r="C559" s="611"/>
      <c r="D559" s="611"/>
    </row>
    <row r="560" spans="3:4" x14ac:dyDescent="0.15">
      <c r="C560" s="611"/>
      <c r="D560" s="611"/>
    </row>
    <row r="561" spans="3:4" x14ac:dyDescent="0.15">
      <c r="C561" s="611"/>
      <c r="D561" s="611"/>
    </row>
    <row r="562" spans="3:4" x14ac:dyDescent="0.15">
      <c r="C562" s="611"/>
      <c r="D562" s="611"/>
    </row>
    <row r="563" spans="3:4" x14ac:dyDescent="0.15">
      <c r="C563" s="611"/>
      <c r="D563" s="611"/>
    </row>
    <row r="564" spans="3:4" x14ac:dyDescent="0.15">
      <c r="C564" s="611"/>
      <c r="D564" s="611"/>
    </row>
    <row r="565" spans="3:4" x14ac:dyDescent="0.15">
      <c r="C565" s="611"/>
      <c r="D565" s="611"/>
    </row>
    <row r="566" spans="3:4" x14ac:dyDescent="0.15">
      <c r="C566" s="611"/>
      <c r="D566" s="611"/>
    </row>
    <row r="567" spans="3:4" x14ac:dyDescent="0.15">
      <c r="C567" s="611"/>
      <c r="D567" s="611"/>
    </row>
    <row r="568" spans="3:4" x14ac:dyDescent="0.15">
      <c r="C568" s="611"/>
      <c r="D568" s="611"/>
    </row>
    <row r="569" spans="3:4" x14ac:dyDescent="0.15">
      <c r="C569" s="611"/>
      <c r="D569" s="611"/>
    </row>
    <row r="570" spans="3:4" x14ac:dyDescent="0.15">
      <c r="C570" s="611"/>
      <c r="D570" s="611"/>
    </row>
    <row r="571" spans="3:4" x14ac:dyDescent="0.15">
      <c r="C571" s="611"/>
      <c r="D571" s="611"/>
    </row>
    <row r="572" spans="3:4" x14ac:dyDescent="0.15">
      <c r="C572" s="611"/>
      <c r="D572" s="611"/>
    </row>
    <row r="573" spans="3:4" x14ac:dyDescent="0.15">
      <c r="C573" s="611"/>
      <c r="D573" s="611"/>
    </row>
    <row r="574" spans="3:4" x14ac:dyDescent="0.15">
      <c r="C574" s="611"/>
      <c r="D574" s="611"/>
    </row>
    <row r="575" spans="3:4" x14ac:dyDescent="0.15">
      <c r="C575" s="611"/>
      <c r="D575" s="611"/>
    </row>
  </sheetData>
  <sheetProtection algorithmName="SHA-512" hashValue="FDP4L2vM/r6g8RfYf7aDl9Eb4rqoMadLMiY2cuMEi/coyMAnjCVnxSbe8YBG2g1h176kmS3yDRIEAfGmjZu6hw==" saltValue="iXHfPhz5t0ooLVjj8++1Mw==" spinCount="100000" sheet="1" objects="1" scenarios="1"/>
  <mergeCells count="630">
    <mergeCell ref="F57:H57"/>
    <mergeCell ref="F58:H58"/>
    <mergeCell ref="F59:H59"/>
    <mergeCell ref="F60:H60"/>
    <mergeCell ref="F61:H61"/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29:B29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7:B27"/>
    <mergeCell ref="A14:B14"/>
    <mergeCell ref="A15:B15"/>
    <mergeCell ref="A16:B16"/>
    <mergeCell ref="F9:H9"/>
    <mergeCell ref="F10:H10"/>
    <mergeCell ref="F11:H11"/>
    <mergeCell ref="F12:H12"/>
    <mergeCell ref="F13:H13"/>
    <mergeCell ref="F14:H14"/>
    <mergeCell ref="F15:H15"/>
    <mergeCell ref="F16:H16"/>
    <mergeCell ref="F6:H6"/>
    <mergeCell ref="F29:H29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4:H4"/>
    <mergeCell ref="A5:B5"/>
    <mergeCell ref="A6:B6"/>
    <mergeCell ref="A7:B7"/>
    <mergeCell ref="A10:B10"/>
  </mergeCells>
  <phoneticPr fontId="9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TSC-001</cp:lastModifiedBy>
  <cp:lastPrinted>2025-03-28T06:05:48Z</cp:lastPrinted>
  <dcterms:created xsi:type="dcterms:W3CDTF">2001-02-26T07:52:54Z</dcterms:created>
  <dcterms:modified xsi:type="dcterms:W3CDTF">2025-04-02T10:17:40Z</dcterms:modified>
</cp:coreProperties>
</file>